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2C5949CE-C95C-4BA3-A910-70713ACF1264}" xr6:coauthVersionLast="36" xr6:coauthVersionMax="47" xr10:uidLastSave="{00000000-0000-0000-0000-000000000000}"/>
  <bookViews>
    <workbookView xWindow="-108" yWindow="-108" windowWidth="23256" windowHeight="12456" activeTab="6" xr2:uid="{D8F1602F-B75D-4122-B03E-AE37015F622B}"/>
  </bookViews>
  <sheets>
    <sheet name="5-1" sheetId="8" r:id="rId1"/>
    <sheet name="5-2" sheetId="9" r:id="rId2"/>
    <sheet name="5-3" sheetId="10" r:id="rId3"/>
    <sheet name="5-4" sheetId="11" r:id="rId4"/>
    <sheet name="5-5" sheetId="12" r:id="rId5"/>
    <sheet name="5-6" sheetId="13" r:id="rId6"/>
    <sheet name="5-7" sheetId="14" r:id="rId7"/>
    <sheet name="5-8" sheetId="15" r:id="rId8"/>
    <sheet name="5-9" sheetId="3" r:id="rId9"/>
    <sheet name="5-10" sheetId="4" r:id="rId10"/>
    <sheet name="5-11" sheetId="5" r:id="rId11"/>
    <sheet name="5-12" sheetId="6" r:id="rId12"/>
    <sheet name="5-13" sheetId="1" r:id="rId13"/>
    <sheet name="5-14" sheetId="2" r:id="rId14"/>
    <sheet name="5-15" sheetId="16" r:id="rId15"/>
    <sheet name="5-16" sheetId="17" r:id="rId16"/>
    <sheet name="5-17" sheetId="18" r:id="rId17"/>
    <sheet name="5-18" sheetId="19" r:id="rId18"/>
  </sheets>
  <definedNames>
    <definedName name="_xlnm._FilterDatabase" localSheetId="6" hidden="1">'5-7'!$A$5:$A$5</definedName>
    <definedName name="_xlnm.Print_Area" localSheetId="0">'5-1'!$A$1:$G$20</definedName>
    <definedName name="_xlnm.Print_Area" localSheetId="14">'5-15'!$A$1:$E$23</definedName>
    <definedName name="_xlnm.Print_Area" localSheetId="15">'5-16'!$A$1:$I$13</definedName>
    <definedName name="_xlnm.Print_Area" localSheetId="16">'5-17'!$A$1:$I$20</definedName>
    <definedName name="_xlnm.Print_Area" localSheetId="17">'5-18'!$A$1:$F$18</definedName>
    <definedName name="_xlnm.Print_Area" localSheetId="2">'5-3'!$A$1:$I$21</definedName>
    <definedName name="_xlnm.Print_Area" localSheetId="3">'5-4'!$A$1:$L$17</definedName>
    <definedName name="_xlnm.Print_Area" localSheetId="4">'5-5'!$A$1:$L$36</definedName>
    <definedName name="_xlnm.Print_Area" localSheetId="5">'5-6'!$A$1:$J$25</definedName>
    <definedName name="_xlnm.Print_Area" localSheetId="6">'5-7'!$A$1:$I$9</definedName>
    <definedName name="_xlnm.Print_Area" localSheetId="7">'5-8'!$A$1:$Q$18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E19" i="3" l="1"/>
  <c r="F17" i="19" l="1"/>
  <c r="E17" i="19"/>
  <c r="D17" i="19"/>
  <c r="I4" i="18"/>
  <c r="H4" i="18"/>
  <c r="G4" i="18"/>
  <c r="F4" i="18"/>
  <c r="E4" i="18"/>
  <c r="D4" i="18"/>
  <c r="B8" i="15"/>
  <c r="B7" i="15"/>
  <c r="B6" i="15"/>
  <c r="B7" i="14"/>
  <c r="B6" i="14"/>
  <c r="B5" i="14"/>
  <c r="G18" i="13"/>
  <c r="D18" i="13"/>
  <c r="C18" i="13"/>
  <c r="B9" i="13"/>
  <c r="B8" i="13"/>
  <c r="B7" i="13"/>
  <c r="B6" i="13"/>
  <c r="P14" i="12"/>
  <c r="O14" i="12"/>
  <c r="P13" i="12"/>
  <c r="P12" i="12"/>
  <c r="O12" i="12"/>
  <c r="O11" i="12"/>
  <c r="P10" i="12"/>
  <c r="O10" i="12"/>
  <c r="P9" i="12"/>
  <c r="O9" i="12"/>
  <c r="P8" i="12"/>
  <c r="O8" i="12"/>
  <c r="P7" i="12"/>
  <c r="O7" i="12"/>
  <c r="P6" i="12"/>
  <c r="O6" i="12"/>
  <c r="L6" i="12"/>
  <c r="K6" i="12"/>
  <c r="J6" i="12"/>
  <c r="I6" i="12"/>
  <c r="H6" i="12"/>
  <c r="G6" i="12"/>
  <c r="F6" i="12"/>
  <c r="E6" i="12"/>
  <c r="P5" i="12"/>
  <c r="O5" i="12"/>
  <c r="B11" i="11"/>
  <c r="B10" i="11"/>
  <c r="B9" i="11"/>
  <c r="B8" i="11"/>
  <c r="B7" i="11"/>
  <c r="B6" i="11"/>
  <c r="J8" i="6" l="1"/>
  <c r="J9" i="6"/>
  <c r="J10" i="6"/>
  <c r="J11" i="6"/>
  <c r="J12" i="6"/>
  <c r="J7" i="6"/>
  <c r="C12" i="6"/>
  <c r="C11" i="6"/>
  <c r="C10" i="6"/>
  <c r="C9" i="6"/>
  <c r="C8" i="6"/>
  <c r="C7" i="6"/>
  <c r="L10" i="4"/>
  <c r="K10" i="4"/>
  <c r="L9" i="4"/>
  <c r="K9" i="4"/>
  <c r="L8" i="4"/>
  <c r="K8" i="4"/>
  <c r="L7" i="4"/>
  <c r="K7" i="4"/>
  <c r="L6" i="4"/>
  <c r="K6" i="4"/>
  <c r="L5" i="4"/>
  <c r="K5" i="4"/>
  <c r="B19" i="3"/>
  <c r="F19" i="3" s="1"/>
  <c r="F14" i="3"/>
  <c r="E14" i="3"/>
  <c r="F10" i="3"/>
  <c r="E10" i="3"/>
  <c r="F9" i="3"/>
  <c r="E9" i="3"/>
  <c r="F8" i="3"/>
  <c r="E8" i="3"/>
  <c r="F7" i="3"/>
  <c r="E7" i="3"/>
  <c r="F5" i="3"/>
  <c r="E5" i="3"/>
  <c r="B12" i="6" l="1"/>
  <c r="B10" i="6"/>
  <c r="B9" i="6"/>
  <c r="B11" i="6"/>
  <c r="B8" i="6"/>
  <c r="B7" i="6"/>
  <c r="L20" i="2"/>
  <c r="J20" i="2"/>
  <c r="H20" i="2"/>
  <c r="F20" i="2"/>
  <c r="D20" i="2"/>
  <c r="M16" i="2"/>
  <c r="E16" i="2"/>
  <c r="M15" i="2"/>
  <c r="E15" i="2"/>
  <c r="C15" i="2"/>
  <c r="I12" i="2"/>
  <c r="C10" i="2"/>
  <c r="M9" i="2"/>
  <c r="K9" i="2"/>
  <c r="K20" i="2" s="1"/>
  <c r="G9" i="2"/>
  <c r="E9" i="2"/>
  <c r="I8" i="2"/>
  <c r="C8" i="2"/>
  <c r="M7" i="2"/>
  <c r="I7" i="2"/>
  <c r="G6" i="2"/>
  <c r="C6" i="2"/>
  <c r="G5" i="2"/>
  <c r="E5" i="2"/>
  <c r="C5" i="2"/>
  <c r="G20" i="2" l="1"/>
  <c r="C20" i="2"/>
  <c r="M20" i="2"/>
  <c r="I20" i="2"/>
  <c r="E20" i="2"/>
</calcChain>
</file>

<file path=xl/sharedStrings.xml><?xml version="1.0" encoding="utf-8"?>
<sst xmlns="http://schemas.openxmlformats.org/spreadsheetml/2006/main" count="1193" uniqueCount="322">
  <si>
    <t>（１３）用途別農地転用状況</t>
    <rPh sb="4" eb="7">
      <t>ヨウトベツ</t>
    </rPh>
    <rPh sb="7" eb="9">
      <t>ノウチ</t>
    </rPh>
    <rPh sb="9" eb="11">
      <t>テンヨウ</t>
    </rPh>
    <rPh sb="11" eb="13">
      <t>ジョウキョウ</t>
    </rPh>
    <phoneticPr fontId="3"/>
  </si>
  <si>
    <t>単位：㎡</t>
    <rPh sb="0" eb="2">
      <t>タンイ</t>
    </rPh>
    <phoneticPr fontId="3"/>
  </si>
  <si>
    <t>各年度3月末現在</t>
    <rPh sb="0" eb="3">
      <t>カクネンド</t>
    </rPh>
    <rPh sb="4" eb="5">
      <t>ガツ</t>
    </rPh>
    <rPh sb="5" eb="6">
      <t>マツ</t>
    </rPh>
    <rPh sb="6" eb="8">
      <t>ゲンザイ</t>
    </rPh>
    <phoneticPr fontId="3"/>
  </si>
  <si>
    <t>年　度</t>
    <rPh sb="0" eb="1">
      <t>トシ</t>
    </rPh>
    <rPh sb="2" eb="3">
      <t>ド</t>
    </rPh>
    <phoneticPr fontId="3"/>
  </si>
  <si>
    <t>総　　　数</t>
    <rPh sb="0" eb="1">
      <t>フサ</t>
    </rPh>
    <rPh sb="4" eb="5">
      <t>カズ</t>
    </rPh>
    <phoneticPr fontId="3"/>
  </si>
  <si>
    <t>住　宅</t>
    <rPh sb="0" eb="1">
      <t>ジュウ</t>
    </rPh>
    <rPh sb="2" eb="3">
      <t>タク</t>
    </rPh>
    <phoneticPr fontId="3"/>
  </si>
  <si>
    <t>道</t>
    <rPh sb="0" eb="1">
      <t>ドウ</t>
    </rPh>
    <phoneticPr fontId="3"/>
  </si>
  <si>
    <t>店　舗</t>
    <rPh sb="0" eb="1">
      <t>ミセ</t>
    </rPh>
    <rPh sb="2" eb="3">
      <t>ホ</t>
    </rPh>
    <phoneticPr fontId="3"/>
  </si>
  <si>
    <t>保育所</t>
    <rPh sb="0" eb="3">
      <t>ホイクショ</t>
    </rPh>
    <phoneticPr fontId="3"/>
  </si>
  <si>
    <t>その他</t>
    <rPh sb="2" eb="3">
      <t>タ</t>
    </rPh>
    <phoneticPr fontId="3"/>
  </si>
  <si>
    <t>面　積</t>
    <rPh sb="0" eb="1">
      <t>メン</t>
    </rPh>
    <rPh sb="2" eb="3">
      <t>セキ</t>
    </rPh>
    <phoneticPr fontId="3"/>
  </si>
  <si>
    <t>件数</t>
    <rPh sb="0" eb="2">
      <t>ケンスウ</t>
    </rPh>
    <phoneticPr fontId="3"/>
  </si>
  <si>
    <t>（墓地等）</t>
    <rPh sb="1" eb="3">
      <t>ボチ</t>
    </rPh>
    <rPh sb="3" eb="4">
      <t>トウ</t>
    </rPh>
    <phoneticPr fontId="3"/>
  </si>
  <si>
    <t>資料：農業委員会</t>
    <rPh sb="0" eb="2">
      <t>シリョウ</t>
    </rPh>
    <rPh sb="3" eb="5">
      <t>ノウギョウ</t>
    </rPh>
    <rPh sb="5" eb="8">
      <t>イインカイ</t>
    </rPh>
    <phoneticPr fontId="3"/>
  </si>
  <si>
    <t>-</t>
    <phoneticPr fontId="2"/>
  </si>
  <si>
    <t>（１４）行政区別農地転用状況</t>
    <rPh sb="4" eb="6">
      <t>ギョウセイ</t>
    </rPh>
    <rPh sb="6" eb="8">
      <t>クベツ</t>
    </rPh>
    <rPh sb="8" eb="10">
      <t>ノウチ</t>
    </rPh>
    <rPh sb="10" eb="12">
      <t>テンヨウ</t>
    </rPh>
    <rPh sb="12" eb="14">
      <t>ジョウキョウ</t>
    </rPh>
    <phoneticPr fontId="3"/>
  </si>
  <si>
    <t>令和6年3月末現在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3"/>
  </si>
  <si>
    <t>行政区</t>
    <rPh sb="0" eb="3">
      <t>ギョウセイク</t>
    </rPh>
    <phoneticPr fontId="3"/>
  </si>
  <si>
    <t>面積</t>
    <rPh sb="0" eb="2">
      <t>メンセキ</t>
    </rPh>
    <phoneticPr fontId="3"/>
  </si>
  <si>
    <t>喜舎場</t>
    <rPh sb="0" eb="3">
      <t>キシャバ</t>
    </rPh>
    <phoneticPr fontId="3"/>
  </si>
  <si>
    <t>仲順</t>
    <rPh sb="0" eb="2">
      <t>チュンジュン</t>
    </rPh>
    <phoneticPr fontId="3"/>
  </si>
  <si>
    <t>熱田</t>
    <rPh sb="0" eb="2">
      <t>アッタ</t>
    </rPh>
    <phoneticPr fontId="3"/>
  </si>
  <si>
    <t>和仁屋</t>
    <rPh sb="0" eb="3">
      <t>ワニヤ</t>
    </rPh>
    <phoneticPr fontId="3"/>
  </si>
  <si>
    <t>渡口</t>
    <rPh sb="0" eb="2">
      <t>トグチ</t>
    </rPh>
    <phoneticPr fontId="3"/>
  </si>
  <si>
    <t>島袋</t>
    <rPh sb="0" eb="2">
      <t>シマブク</t>
    </rPh>
    <phoneticPr fontId="3"/>
  </si>
  <si>
    <t>比嘉</t>
    <rPh sb="0" eb="2">
      <t>ヒガ</t>
    </rPh>
    <phoneticPr fontId="3"/>
  </si>
  <si>
    <t>屋宜原</t>
    <rPh sb="0" eb="3">
      <t>ヤギバル</t>
    </rPh>
    <phoneticPr fontId="3"/>
  </si>
  <si>
    <t>瑞慶覧</t>
    <rPh sb="0" eb="3">
      <t>ズケラン</t>
    </rPh>
    <phoneticPr fontId="3"/>
  </si>
  <si>
    <t>石平</t>
    <rPh sb="0" eb="2">
      <t>イシヒラ</t>
    </rPh>
    <phoneticPr fontId="3"/>
  </si>
  <si>
    <t>安谷屋</t>
    <rPh sb="0" eb="3">
      <t>アダニヤ</t>
    </rPh>
    <phoneticPr fontId="3"/>
  </si>
  <si>
    <t>荻道</t>
    <rPh sb="0" eb="1">
      <t>オギ</t>
    </rPh>
    <rPh sb="1" eb="2">
      <t>ドウ</t>
    </rPh>
    <phoneticPr fontId="3"/>
  </si>
  <si>
    <t>大城</t>
    <rPh sb="0" eb="2">
      <t>オオシロ</t>
    </rPh>
    <phoneticPr fontId="3"/>
  </si>
  <si>
    <t>美崎</t>
    <rPh sb="0" eb="2">
      <t>ミサキ</t>
    </rPh>
    <phoneticPr fontId="3"/>
  </si>
  <si>
    <t>ライカム</t>
    <phoneticPr fontId="3"/>
  </si>
  <si>
    <t>総　　数</t>
    <rPh sb="0" eb="1">
      <t>フサ</t>
    </rPh>
    <rPh sb="3" eb="4">
      <t>カズ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</si>
  <si>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</si>
  <si>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4">
      <t>レイワガンネン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</si>
  <si>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</si>
  <si>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</si>
  <si>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</si>
  <si>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</si>
  <si>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（９）行政区別サトウキビの生産状況</t>
    <rPh sb="3" eb="5">
      <t>ギョウセイ</t>
    </rPh>
    <rPh sb="5" eb="7">
      <t>クベツ</t>
    </rPh>
    <rPh sb="13" eb="15">
      <t>セイサン</t>
    </rPh>
    <rPh sb="15" eb="17">
      <t>ジョウキョウ</t>
    </rPh>
    <phoneticPr fontId="3"/>
  </si>
  <si>
    <t>区　分</t>
    <rPh sb="0" eb="1">
      <t>ク</t>
    </rPh>
    <rPh sb="2" eb="3">
      <t>ブン</t>
    </rPh>
    <phoneticPr fontId="3"/>
  </si>
  <si>
    <t>農家数（戸）</t>
    <rPh sb="0" eb="2">
      <t>ノウカ</t>
    </rPh>
    <rPh sb="2" eb="3">
      <t>スウ</t>
    </rPh>
    <rPh sb="4" eb="5">
      <t>コ</t>
    </rPh>
    <phoneticPr fontId="3"/>
  </si>
  <si>
    <t>面積(a)</t>
    <rPh sb="0" eb="2">
      <t>メンセキ</t>
    </rPh>
    <phoneticPr fontId="3"/>
  </si>
  <si>
    <t>生産量(t)</t>
    <rPh sb="0" eb="3">
      <t>セイサンリョウ</t>
    </rPh>
    <phoneticPr fontId="3"/>
  </si>
  <si>
    <t>反収量</t>
    <rPh sb="0" eb="2">
      <t>ハンシュウ</t>
    </rPh>
    <rPh sb="2" eb="3">
      <t>リョウ</t>
    </rPh>
    <phoneticPr fontId="3"/>
  </si>
  <si>
    <t>1戸当たり</t>
    <rPh sb="1" eb="2">
      <t>コ</t>
    </rPh>
    <rPh sb="2" eb="3">
      <t>ア</t>
    </rPh>
    <phoneticPr fontId="3"/>
  </si>
  <si>
    <t>(kg/10a)</t>
    <phoneticPr fontId="3"/>
  </si>
  <si>
    <t>生産量(t/戸)</t>
    <rPh sb="0" eb="3">
      <t>セイサンリョウ</t>
    </rPh>
    <rPh sb="6" eb="7">
      <t>コ</t>
    </rPh>
    <phoneticPr fontId="3"/>
  </si>
  <si>
    <t>美崎</t>
    <rPh sb="0" eb="2">
      <t>ミサキ</t>
    </rPh>
    <phoneticPr fontId="2"/>
  </si>
  <si>
    <t>ライカム</t>
    <phoneticPr fontId="2"/>
  </si>
  <si>
    <t>総　数</t>
    <rPh sb="0" eb="1">
      <t>フサ</t>
    </rPh>
    <rPh sb="2" eb="3">
      <t>カズ</t>
    </rPh>
    <phoneticPr fontId="3"/>
  </si>
  <si>
    <t>資料：農林水産課</t>
    <rPh sb="0" eb="2">
      <t>シリョウ</t>
    </rPh>
    <rPh sb="3" eb="5">
      <t>ノウリン</t>
    </rPh>
    <rPh sb="5" eb="7">
      <t>スイサン</t>
    </rPh>
    <rPh sb="7" eb="8">
      <t>カ</t>
    </rPh>
    <phoneticPr fontId="3"/>
  </si>
  <si>
    <t>X</t>
    <phoneticPr fontId="2"/>
  </si>
  <si>
    <t>（１0）期別サトウキビ生産の推移</t>
    <rPh sb="4" eb="5">
      <t>キ</t>
    </rPh>
    <rPh sb="5" eb="6">
      <t>ベツ</t>
    </rPh>
    <rPh sb="11" eb="13">
      <t>セイサン</t>
    </rPh>
    <rPh sb="14" eb="16">
      <t>スイイ</t>
    </rPh>
    <phoneticPr fontId="3"/>
  </si>
  <si>
    <t>各年３月末現在</t>
    <rPh sb="0" eb="2">
      <t>カクネン</t>
    </rPh>
    <rPh sb="3" eb="4">
      <t>ガツ</t>
    </rPh>
    <rPh sb="4" eb="5">
      <t>マツ</t>
    </rPh>
    <rPh sb="5" eb="7">
      <t>ゲンザイ</t>
    </rPh>
    <phoneticPr fontId="3"/>
  </si>
  <si>
    <t>年　　　　次</t>
    <rPh sb="0" eb="1">
      <t>トシ</t>
    </rPh>
    <rPh sb="5" eb="6">
      <t>ツギ</t>
    </rPh>
    <phoneticPr fontId="3"/>
  </si>
  <si>
    <t>農家数（戸）</t>
    <rPh sb="0" eb="2">
      <t>ノウカ</t>
    </rPh>
    <rPh sb="2" eb="3">
      <t>スウ</t>
    </rPh>
    <rPh sb="4" eb="5">
      <t>ト</t>
    </rPh>
    <phoneticPr fontId="3"/>
  </si>
  <si>
    <t>生産量</t>
    <rPh sb="0" eb="3">
      <t>セイサンリョウ</t>
    </rPh>
    <phoneticPr fontId="3"/>
  </si>
  <si>
    <t>反収量</t>
    <rPh sb="0" eb="1">
      <t>ハン</t>
    </rPh>
    <rPh sb="1" eb="2">
      <t>シュウ</t>
    </rPh>
    <rPh sb="2" eb="3">
      <t>リョウ</t>
    </rPh>
    <phoneticPr fontId="3"/>
  </si>
  <si>
    <t>一戸当たり</t>
    <rPh sb="0" eb="2">
      <t>イッコ</t>
    </rPh>
    <rPh sb="2" eb="3">
      <t>ア</t>
    </rPh>
    <phoneticPr fontId="3"/>
  </si>
  <si>
    <t>(ha)</t>
    <phoneticPr fontId="3"/>
  </si>
  <si>
    <t>(t)</t>
    <phoneticPr fontId="3"/>
  </si>
  <si>
    <t>生産量(t/戸)</t>
    <rPh sb="0" eb="3">
      <t>セイサンリョウ</t>
    </rPh>
    <rPh sb="6" eb="7">
      <t>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</si>
  <si>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</si>
  <si>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</si>
  <si>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～</t>
    <phoneticPr fontId="3"/>
  </si>
  <si>
    <t>令和</t>
    <rPh sb="0" eb="2">
      <t>レイワ</t>
    </rPh>
    <phoneticPr fontId="3"/>
  </si>
  <si>
    <t>令和</t>
    <rPh sb="0" eb="2">
      <t>レイワ</t>
    </rPh>
    <phoneticPr fontId="2"/>
  </si>
  <si>
    <t>元</t>
    <rPh sb="0" eb="1">
      <t>ガン</t>
    </rPh>
    <phoneticPr fontId="2"/>
  </si>
  <si>
    <t>（１２）家畜の種類別飼養農家数と頭羽数</t>
    <rPh sb="4" eb="6">
      <t>カチク</t>
    </rPh>
    <rPh sb="7" eb="10">
      <t>シュルイベツ</t>
    </rPh>
    <rPh sb="10" eb="12">
      <t>シヨウ</t>
    </rPh>
    <rPh sb="12" eb="14">
      <t>ノウカ</t>
    </rPh>
    <rPh sb="14" eb="15">
      <t>スウ</t>
    </rPh>
    <rPh sb="16" eb="17">
      <t>トウ</t>
    </rPh>
    <rPh sb="17" eb="18">
      <t>ハ</t>
    </rPh>
    <rPh sb="18" eb="19">
      <t>スウ</t>
    </rPh>
    <phoneticPr fontId="3"/>
  </si>
  <si>
    <t>年次</t>
    <rPh sb="0" eb="1">
      <t>トシ</t>
    </rPh>
    <rPh sb="1" eb="2">
      <t>ツギ</t>
    </rPh>
    <phoneticPr fontId="3"/>
  </si>
  <si>
    <t>乳　用　牛</t>
    <rPh sb="0" eb="1">
      <t>チチ</t>
    </rPh>
    <rPh sb="2" eb="3">
      <t>ヨウ</t>
    </rPh>
    <rPh sb="4" eb="5">
      <t>ウシ</t>
    </rPh>
    <phoneticPr fontId="3"/>
  </si>
  <si>
    <t>肉　用　牛</t>
    <rPh sb="0" eb="1">
      <t>ニク</t>
    </rPh>
    <rPh sb="2" eb="3">
      <t>ヨウ</t>
    </rPh>
    <rPh sb="4" eb="5">
      <t>ウシ</t>
    </rPh>
    <phoneticPr fontId="3"/>
  </si>
  <si>
    <t>馬</t>
    <rPh sb="0" eb="1">
      <t>ウマ</t>
    </rPh>
    <phoneticPr fontId="3"/>
  </si>
  <si>
    <t>や　　ぎ</t>
    <phoneticPr fontId="3"/>
  </si>
  <si>
    <t>豚</t>
    <rPh sb="0" eb="1">
      <t>ブタ</t>
    </rPh>
    <phoneticPr fontId="3"/>
  </si>
  <si>
    <t>採　卵　鶏</t>
    <rPh sb="0" eb="1">
      <t>サイ</t>
    </rPh>
    <rPh sb="2" eb="3">
      <t>タマゴ</t>
    </rPh>
    <rPh sb="4" eb="5">
      <t>ケイ</t>
    </rPh>
    <phoneticPr fontId="3"/>
  </si>
  <si>
    <t>農家数</t>
    <rPh sb="0" eb="2">
      <t>ノウカ</t>
    </rPh>
    <rPh sb="2" eb="3">
      <t>スウ</t>
    </rPh>
    <phoneticPr fontId="3"/>
  </si>
  <si>
    <t>頭数</t>
    <rPh sb="0" eb="2">
      <t>トウスウ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</si>
  <si>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</si>
  <si>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4">
      <t>レイワガンネン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</si>
  <si>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</si>
  <si>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</si>
  <si>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</si>
  <si>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</si>
  <si>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各年12月末現在</t>
    <rPh sb="0" eb="2">
      <t>カクネン</t>
    </rPh>
    <rPh sb="4" eb="6">
      <t>ガツマツ</t>
    </rPh>
    <rPh sb="6" eb="8">
      <t>ゲンザイ</t>
    </rPh>
    <phoneticPr fontId="3"/>
  </si>
  <si>
    <t>（１２）農業粗生産額及び生産農業所得</t>
    <rPh sb="4" eb="6">
      <t>ノウギョウ</t>
    </rPh>
    <rPh sb="6" eb="7">
      <t>ソ</t>
    </rPh>
    <rPh sb="7" eb="10">
      <t>セイサンガク</t>
    </rPh>
    <rPh sb="10" eb="11">
      <t>オヨ</t>
    </rPh>
    <rPh sb="12" eb="14">
      <t>セイサン</t>
    </rPh>
    <rPh sb="14" eb="16">
      <t>ノウギョウ</t>
    </rPh>
    <rPh sb="16" eb="18">
      <t>ショトク</t>
    </rPh>
    <phoneticPr fontId="3"/>
  </si>
  <si>
    <t>単位：百万円</t>
    <rPh sb="0" eb="2">
      <t>タンイ</t>
    </rPh>
    <rPh sb="3" eb="4">
      <t>ヒャク</t>
    </rPh>
    <rPh sb="4" eb="6">
      <t>マンエン</t>
    </rPh>
    <phoneticPr fontId="3"/>
  </si>
  <si>
    <t>農業粗
生産額</t>
    <rPh sb="0" eb="2">
      <t>ノウギョウ</t>
    </rPh>
    <rPh sb="2" eb="3">
      <t>ホボ</t>
    </rPh>
    <rPh sb="4" eb="7">
      <t>セイサンガク</t>
    </rPh>
    <phoneticPr fontId="3"/>
  </si>
  <si>
    <t>耕種</t>
    <rPh sb="0" eb="1">
      <t>コウ</t>
    </rPh>
    <rPh sb="1" eb="2">
      <t>タネ</t>
    </rPh>
    <phoneticPr fontId="3"/>
  </si>
  <si>
    <t>畜産</t>
    <rPh sb="0" eb="1">
      <t>チク</t>
    </rPh>
    <rPh sb="1" eb="2">
      <t>サン</t>
    </rPh>
    <phoneticPr fontId="3"/>
  </si>
  <si>
    <t>生産農業所得</t>
    <rPh sb="0" eb="2">
      <t>セイサン</t>
    </rPh>
    <rPh sb="2" eb="4">
      <t>ノウギョウ</t>
    </rPh>
    <rPh sb="4" eb="6">
      <t>ショトク</t>
    </rPh>
    <phoneticPr fontId="3"/>
  </si>
  <si>
    <t>いも類</t>
    <rPh sb="2" eb="3">
      <t>ルイ</t>
    </rPh>
    <phoneticPr fontId="3"/>
  </si>
  <si>
    <t>野菜</t>
    <rPh sb="0" eb="2">
      <t>ヤサイ</t>
    </rPh>
    <phoneticPr fontId="3"/>
  </si>
  <si>
    <t>果実</t>
    <rPh sb="0" eb="2">
      <t>カジツ</t>
    </rPh>
    <phoneticPr fontId="3"/>
  </si>
  <si>
    <t>花卉</t>
    <rPh sb="0" eb="1">
      <t>ハナ</t>
    </rPh>
    <phoneticPr fontId="3"/>
  </si>
  <si>
    <t>さとうきび</t>
    <phoneticPr fontId="3"/>
  </si>
  <si>
    <t>種苗</t>
    <rPh sb="0" eb="1">
      <t>タネ</t>
    </rPh>
    <rPh sb="1" eb="2">
      <t>ナエ</t>
    </rPh>
    <phoneticPr fontId="3"/>
  </si>
  <si>
    <t>役肉牛</t>
    <rPh sb="0" eb="1">
      <t>ヤク</t>
    </rPh>
    <rPh sb="1" eb="2">
      <t>ニク</t>
    </rPh>
    <rPh sb="2" eb="3">
      <t>ギュウ</t>
    </rPh>
    <phoneticPr fontId="3"/>
  </si>
  <si>
    <t>鶏
採卵鶏</t>
    <rPh sb="0" eb="1">
      <t>ニワトリ</t>
    </rPh>
    <rPh sb="2" eb="4">
      <t>サイラン</t>
    </rPh>
    <rPh sb="4" eb="5">
      <t>ニワトリ</t>
    </rPh>
    <phoneticPr fontId="3"/>
  </si>
  <si>
    <t>苗木</t>
    <rPh sb="0" eb="2">
      <t>ナエギ</t>
    </rPh>
    <phoneticPr fontId="3"/>
  </si>
  <si>
    <t>各年12月末現在</t>
    <rPh sb="0" eb="2">
      <t>カクネン</t>
    </rPh>
    <rPh sb="4" eb="5">
      <t>ガツ</t>
    </rPh>
    <rPh sb="5" eb="6">
      <t>マツ</t>
    </rPh>
    <rPh sb="6" eb="8">
      <t>ゲンザイ</t>
    </rPh>
    <phoneticPr fontId="3"/>
  </si>
  <si>
    <t>（１）専業・兼業別農家数の推移</t>
    <rPh sb="3" eb="5">
      <t>センギョウ</t>
    </rPh>
    <rPh sb="6" eb="8">
      <t>ケンギョウ</t>
    </rPh>
    <rPh sb="8" eb="9">
      <t>ベツ</t>
    </rPh>
    <rPh sb="9" eb="11">
      <t>ノウカ</t>
    </rPh>
    <rPh sb="11" eb="12">
      <t>スウ</t>
    </rPh>
    <rPh sb="13" eb="15">
      <t>スイイ</t>
    </rPh>
    <phoneticPr fontId="3"/>
  </si>
  <si>
    <t>専業農家</t>
    <rPh sb="0" eb="2">
      <t>センギョウ</t>
    </rPh>
    <rPh sb="2" eb="4">
      <t>ノウカ</t>
    </rPh>
    <phoneticPr fontId="3"/>
  </si>
  <si>
    <t>兼　　　　　　　業</t>
    <rPh sb="0" eb="1">
      <t>ケン</t>
    </rPh>
    <rPh sb="8" eb="9">
      <t>ギョウ</t>
    </rPh>
    <phoneticPr fontId="3"/>
  </si>
  <si>
    <t>自給的農家</t>
    <rPh sb="0" eb="3">
      <t>ジキュウテキ</t>
    </rPh>
    <rPh sb="3" eb="5">
      <t>ノウカ</t>
    </rPh>
    <phoneticPr fontId="3"/>
  </si>
  <si>
    <t>区分</t>
    <rPh sb="0" eb="2">
      <t>クブン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</si>
  <si>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</si>
  <si>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</si>
  <si>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</si>
  <si>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</si>
  <si>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年度</t>
    <rPh sb="0" eb="2">
      <t>ネンド</t>
    </rPh>
    <phoneticPr fontId="3"/>
  </si>
  <si>
    <t>総農家数</t>
    <phoneticPr fontId="3"/>
  </si>
  <si>
    <t>個人経営体</t>
    <phoneticPr fontId="3"/>
  </si>
  <si>
    <t>自給的農家</t>
    <phoneticPr fontId="3"/>
  </si>
  <si>
    <t>総数</t>
    <rPh sb="0" eb="2">
      <t>ソウスウ</t>
    </rPh>
    <phoneticPr fontId="3"/>
  </si>
  <si>
    <t>主業</t>
    <rPh sb="0" eb="2">
      <t>シュギョウ</t>
    </rPh>
    <phoneticPr fontId="3"/>
  </si>
  <si>
    <t>準主業</t>
    <rPh sb="0" eb="3">
      <t>ジュンシュギョウ</t>
    </rPh>
    <phoneticPr fontId="3"/>
  </si>
  <si>
    <t>副業的</t>
    <rPh sb="0" eb="3">
      <t>フクギョウテキ</t>
    </rPh>
    <phoneticPr fontId="3"/>
  </si>
  <si>
    <t>令和２年</t>
    <rPh sb="0" eb="2">
      <t>レイワ</t>
    </rPh>
    <rPh sb="3" eb="4">
      <t>ネン</t>
    </rPh>
    <phoneticPr fontId="3"/>
  </si>
  <si>
    <t>資料:農林業センサス</t>
    <rPh sb="0" eb="2">
      <t>シリョウ</t>
    </rPh>
    <rPh sb="3" eb="6">
      <t>ノウリンギョウ</t>
    </rPh>
    <phoneticPr fontId="3"/>
  </si>
  <si>
    <t>※　自給的農家とは経営耕地面積30a未満かつ農産物販売金額50万未満の農家</t>
    <rPh sb="2" eb="5">
      <t>ジキュウテキ</t>
    </rPh>
    <rPh sb="5" eb="7">
      <t>ノウカ</t>
    </rPh>
    <rPh sb="9" eb="11">
      <t>ケイエイ</t>
    </rPh>
    <rPh sb="11" eb="13">
      <t>コウチ</t>
    </rPh>
    <rPh sb="13" eb="15">
      <t>メンセキ</t>
    </rPh>
    <rPh sb="18" eb="20">
      <t>ミマン</t>
    </rPh>
    <rPh sb="22" eb="25">
      <t>ノウサンブツ</t>
    </rPh>
    <rPh sb="25" eb="27">
      <t>ハンバイ</t>
    </rPh>
    <rPh sb="27" eb="29">
      <t>キンガク</t>
    </rPh>
    <rPh sb="31" eb="32">
      <t>マン</t>
    </rPh>
    <rPh sb="32" eb="34">
      <t>ミマン</t>
    </rPh>
    <rPh sb="35" eb="37">
      <t>ノウカ</t>
    </rPh>
    <phoneticPr fontId="3"/>
  </si>
  <si>
    <t>※　2020年農林業センサスから「専兼業別統計」が廃止され、「主副業別統計」を掲載</t>
    <rPh sb="6" eb="7">
      <t>ネン</t>
    </rPh>
    <rPh sb="7" eb="10">
      <t>ノウリンギョウ</t>
    </rPh>
    <rPh sb="17" eb="23">
      <t>センケンギョウベツトウケイ</t>
    </rPh>
    <rPh sb="25" eb="27">
      <t>ハイシ</t>
    </rPh>
    <rPh sb="31" eb="32">
      <t>シュ</t>
    </rPh>
    <rPh sb="32" eb="34">
      <t>フクギョウ</t>
    </rPh>
    <rPh sb="34" eb="35">
      <t>ベツ</t>
    </rPh>
    <rPh sb="35" eb="37">
      <t>トウケイ</t>
    </rPh>
    <rPh sb="39" eb="41">
      <t>ケイサイ</t>
    </rPh>
    <phoneticPr fontId="3"/>
  </si>
  <si>
    <t>※　主業経営体とは、農業所得が主（世帯所得の50％以上が農業所得）で、調査期日前１年間に60日以上従事している65歳未満の世帯がいる個人経営体</t>
    <rPh sb="2" eb="4">
      <t>シュギョウ</t>
    </rPh>
    <rPh sb="4" eb="7">
      <t>ケイエイタイ</t>
    </rPh>
    <rPh sb="10" eb="14">
      <t>ノウギョウショトク</t>
    </rPh>
    <rPh sb="15" eb="16">
      <t>オモ</t>
    </rPh>
    <rPh sb="17" eb="19">
      <t>セタイ</t>
    </rPh>
    <rPh sb="19" eb="21">
      <t>ショトク</t>
    </rPh>
    <rPh sb="25" eb="27">
      <t>イジョウ</t>
    </rPh>
    <rPh sb="28" eb="32">
      <t>ノウギョウショトク</t>
    </rPh>
    <rPh sb="35" eb="40">
      <t>チョウサキジツマエ</t>
    </rPh>
    <rPh sb="41" eb="43">
      <t>ネンカン</t>
    </rPh>
    <rPh sb="46" eb="47">
      <t>ニチ</t>
    </rPh>
    <rPh sb="47" eb="49">
      <t>イジョウ</t>
    </rPh>
    <rPh sb="49" eb="51">
      <t>ジュウジ</t>
    </rPh>
    <rPh sb="57" eb="60">
      <t>サイミマン</t>
    </rPh>
    <rPh sb="61" eb="63">
      <t>セタイ</t>
    </rPh>
    <rPh sb="66" eb="68">
      <t>コジン</t>
    </rPh>
    <rPh sb="68" eb="70">
      <t>ケイエイ</t>
    </rPh>
    <rPh sb="70" eb="71">
      <t>タイ</t>
    </rPh>
    <phoneticPr fontId="3"/>
  </si>
  <si>
    <t>※　準主業経営体とは、農外所得が主（世帯所得の50％未満が農業所得）で、調査期日前１年間に自営農業に60日以上従事している65歳未満の世帯員がいる個人経営体</t>
    <rPh sb="2" eb="8">
      <t>ジュンシュギョウケイエイタイ</t>
    </rPh>
    <rPh sb="11" eb="15">
      <t>ノウガイショトク</t>
    </rPh>
    <rPh sb="16" eb="17">
      <t>オモ</t>
    </rPh>
    <rPh sb="45" eb="49">
      <t>ジエイノウギョウ</t>
    </rPh>
    <rPh sb="52" eb="55">
      <t>ニチイジョウ</t>
    </rPh>
    <rPh sb="55" eb="57">
      <t>ジュウジ</t>
    </rPh>
    <rPh sb="63" eb="64">
      <t>サイ</t>
    </rPh>
    <rPh sb="64" eb="66">
      <t>ミマン</t>
    </rPh>
    <rPh sb="67" eb="70">
      <t>セタイイン</t>
    </rPh>
    <rPh sb="73" eb="78">
      <t>コジンケイエイタイ</t>
    </rPh>
    <phoneticPr fontId="3"/>
  </si>
  <si>
    <t>※副業的経営体とは、調査期日前１年間に自営農業に60日以上従事している65歳未満の世帯がいない個人経営体</t>
    <rPh sb="1" eb="7">
      <t>フクギョウテキケイエイタイ</t>
    </rPh>
    <rPh sb="19" eb="21">
      <t>ジエイ</t>
    </rPh>
    <rPh sb="21" eb="23">
      <t>ノウギョウ</t>
    </rPh>
    <rPh sb="26" eb="27">
      <t>ニチ</t>
    </rPh>
    <rPh sb="27" eb="29">
      <t>イジョウ</t>
    </rPh>
    <rPh sb="29" eb="31">
      <t>ジュウジ</t>
    </rPh>
    <rPh sb="37" eb="40">
      <t>サイミマン</t>
    </rPh>
    <rPh sb="41" eb="43">
      <t>セタイ</t>
    </rPh>
    <rPh sb="47" eb="49">
      <t>コジン</t>
    </rPh>
    <rPh sb="49" eb="51">
      <t>ケイエイ</t>
    </rPh>
    <rPh sb="51" eb="52">
      <t>タイ</t>
    </rPh>
    <phoneticPr fontId="3"/>
  </si>
  <si>
    <t>（２）主・副業別行政区別販売農家数</t>
    <rPh sb="3" eb="4">
      <t>シュ</t>
    </rPh>
    <rPh sb="5" eb="7">
      <t>フクギョウ</t>
    </rPh>
    <rPh sb="7" eb="8">
      <t>ベツ</t>
    </rPh>
    <rPh sb="8" eb="11">
      <t>ギョウセイク</t>
    </rPh>
    <rPh sb="11" eb="12">
      <t>ベツ</t>
    </rPh>
    <rPh sb="12" eb="14">
      <t>ハンバイ</t>
    </rPh>
    <rPh sb="14" eb="16">
      <t>ノウカ</t>
    </rPh>
    <rPh sb="16" eb="17">
      <t>スウ</t>
    </rPh>
    <phoneticPr fontId="3"/>
  </si>
  <si>
    <t>単位：戸</t>
    <rPh sb="0" eb="2">
      <t>タンイ</t>
    </rPh>
    <rPh sb="3" eb="4">
      <t>コ</t>
    </rPh>
    <phoneticPr fontId="3"/>
  </si>
  <si>
    <t>令和2年２月１日現在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</si>
  <si>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個人経営体</t>
    <rPh sb="0" eb="5">
      <t>コジンケイエイタイ</t>
    </rPh>
    <phoneticPr fontId="3"/>
  </si>
  <si>
    <t>X</t>
    <phoneticPr fontId="3"/>
  </si>
  <si>
    <t>-</t>
    <phoneticPr fontId="3"/>
  </si>
  <si>
    <t>X</t>
  </si>
  <si>
    <t>ー</t>
    <phoneticPr fontId="3"/>
  </si>
  <si>
    <t>資料：2020農林業センサス</t>
    <rPh sb="0" eb="2">
      <t>シリョウ</t>
    </rPh>
    <rPh sb="7" eb="10">
      <t>ノウリンギョウ</t>
    </rPh>
    <phoneticPr fontId="3"/>
  </si>
  <si>
    <t>計</t>
    <rPh sb="0" eb="1">
      <t>ケイ</t>
    </rPh>
    <phoneticPr fontId="3"/>
  </si>
  <si>
    <t>販　　　売　　　農　　　家</t>
    <rPh sb="0" eb="1">
      <t>ハン</t>
    </rPh>
    <rPh sb="4" eb="5">
      <t>バイ</t>
    </rPh>
    <rPh sb="8" eb="9">
      <t>ノウ</t>
    </rPh>
    <rPh sb="12" eb="13">
      <t>イエ</t>
    </rPh>
    <phoneticPr fontId="3"/>
  </si>
  <si>
    <t>0.3ha～
0.5ha</t>
    <phoneticPr fontId="3"/>
  </si>
  <si>
    <t>0.5ha～
1.0ha</t>
    <phoneticPr fontId="3"/>
  </si>
  <si>
    <t>1.0ha～
1.5ha</t>
    <phoneticPr fontId="3"/>
  </si>
  <si>
    <t>1.5ha～
2.0ha</t>
    <phoneticPr fontId="3"/>
  </si>
  <si>
    <t>資料：2020年農林業センサス</t>
    <rPh sb="0" eb="2">
      <t>シリョウ</t>
    </rPh>
    <rPh sb="7" eb="8">
      <t>ネン</t>
    </rPh>
    <rPh sb="8" eb="11">
      <t>ノウリンギョウ</t>
    </rPh>
    <phoneticPr fontId="3"/>
  </si>
  <si>
    <t>-</t>
  </si>
  <si>
    <t xml:space="preserve">2.0ha～
</t>
    <phoneticPr fontId="3"/>
  </si>
  <si>
    <t>（３）経営耕地面積規模別販売経営体数</t>
    <rPh sb="3" eb="5">
      <t>ケイエイ</t>
    </rPh>
    <rPh sb="5" eb="7">
      <t>コウチ</t>
    </rPh>
    <rPh sb="7" eb="9">
      <t>メンセキ</t>
    </rPh>
    <rPh sb="9" eb="12">
      <t>キボベツ</t>
    </rPh>
    <rPh sb="12" eb="14">
      <t>ハンバイ</t>
    </rPh>
    <rPh sb="14" eb="17">
      <t>ケイエイタイ</t>
    </rPh>
    <rPh sb="17" eb="18">
      <t>スウ</t>
    </rPh>
    <phoneticPr fontId="3"/>
  </si>
  <si>
    <t>（４）作付別経営耕地面積の推移</t>
    <rPh sb="3" eb="5">
      <t>サクツケ</t>
    </rPh>
    <rPh sb="5" eb="6">
      <t>ベツ</t>
    </rPh>
    <rPh sb="6" eb="8">
      <t>ケイエイ</t>
    </rPh>
    <rPh sb="8" eb="10">
      <t>コウチ</t>
    </rPh>
    <rPh sb="10" eb="12">
      <t>メンセキ</t>
    </rPh>
    <rPh sb="13" eb="15">
      <t>スイイ</t>
    </rPh>
    <phoneticPr fontId="3"/>
  </si>
  <si>
    <t>経営耕地
面積</t>
    <rPh sb="0" eb="2">
      <t>ケイエイ</t>
    </rPh>
    <rPh sb="2" eb="4">
      <t>コウチ</t>
    </rPh>
    <rPh sb="5" eb="7">
      <t>メンセキ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</si>
  <si>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</si>
  <si>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</si>
  <si>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果樹園</t>
    <rPh sb="0" eb="1">
      <t>ハタシ</t>
    </rPh>
    <rPh sb="1" eb="2">
      <t>キ</t>
    </rPh>
    <rPh sb="2" eb="3">
      <t>エン</t>
    </rPh>
    <phoneticPr fontId="3"/>
  </si>
  <si>
    <t>田のある</t>
    <rPh sb="0" eb="1">
      <t>タ</t>
    </rPh>
    <phoneticPr fontId="3"/>
  </si>
  <si>
    <t>総面積</t>
    <rPh sb="0" eb="3">
      <t>ソウメンセキ</t>
    </rPh>
    <phoneticPr fontId="3"/>
  </si>
  <si>
    <t>畑のある</t>
    <rPh sb="0" eb="1">
      <t>ハタケ</t>
    </rPh>
    <phoneticPr fontId="3"/>
  </si>
  <si>
    <t>果樹園の</t>
    <rPh sb="0" eb="3">
      <t>カジュエン</t>
    </rPh>
    <phoneticPr fontId="3"/>
  </si>
  <si>
    <t>面積(a)</t>
    <rPh sb="0" eb="1">
      <t>メン</t>
    </rPh>
    <rPh sb="1" eb="2">
      <t>セキ</t>
    </rPh>
    <phoneticPr fontId="3"/>
  </si>
  <si>
    <t>(a)</t>
    <phoneticPr fontId="3"/>
  </si>
  <si>
    <t>ある農家数</t>
    <rPh sb="2" eb="4">
      <t>ノウカ</t>
    </rPh>
    <rPh sb="4" eb="5">
      <t>スウ</t>
    </rPh>
    <phoneticPr fontId="3"/>
  </si>
  <si>
    <t>平成7年度</t>
    <rPh sb="0" eb="2">
      <t>ヘイセイ</t>
    </rPh>
    <rPh sb="3" eb="5">
      <t>ネンド</t>
    </rPh>
    <phoneticPr fontId="3"/>
  </si>
  <si>
    <t>平成12年度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</si>
  <si>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</si>
  <si>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</si>
  <si>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</si>
  <si>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令和2年度</t>
    <rPh sb="0" eb="2">
      <t>レイワ</t>
    </rPh>
    <rPh sb="3" eb="5">
      <t>ネンド</t>
    </rPh>
    <phoneticPr fontId="3"/>
  </si>
  <si>
    <t>（５）中部市町村別総農家数・経営耕地面積の推移</t>
    <rPh sb="3" eb="5">
      <t>チュウブ</t>
    </rPh>
    <rPh sb="5" eb="8">
      <t>シチョウソン</t>
    </rPh>
    <rPh sb="8" eb="9">
      <t>ベツ</t>
    </rPh>
    <rPh sb="9" eb="10">
      <t>ソウ</t>
    </rPh>
    <rPh sb="10" eb="12">
      <t>ノウカ</t>
    </rPh>
    <rPh sb="12" eb="13">
      <t>スウ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3"/>
  </si>
  <si>
    <t>単位：戸／ha</t>
    <rPh sb="0" eb="2">
      <t>タンイ</t>
    </rPh>
    <rPh sb="3" eb="4">
      <t>コ</t>
    </rPh>
    <phoneticPr fontId="3"/>
  </si>
  <si>
    <t>区　　分</t>
    <rPh sb="0" eb="1">
      <t>ク</t>
    </rPh>
    <rPh sb="3" eb="4">
      <t>ブン</t>
    </rPh>
    <phoneticPr fontId="3"/>
  </si>
  <si>
    <t>平成17年度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</si>
  <si>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</si>
  <si>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</si>
  <si>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経営耕地面積</t>
    <rPh sb="0" eb="2">
      <t>ケイエイ</t>
    </rPh>
    <rPh sb="2" eb="4">
      <t>コウチ</t>
    </rPh>
    <rPh sb="4" eb="6">
      <t>メンセキ</t>
    </rPh>
    <phoneticPr fontId="3"/>
  </si>
  <si>
    <t>沖縄県</t>
    <rPh sb="0" eb="3">
      <t>オキナワケン</t>
    </rPh>
    <phoneticPr fontId="3"/>
  </si>
  <si>
    <t>宜野湾市</t>
    <rPh sb="0" eb="4">
      <t>ギノワンシ</t>
    </rPh>
    <phoneticPr fontId="3"/>
  </si>
  <si>
    <t>中部市町村計</t>
    <rPh sb="0" eb="2">
      <t>チュウブ</t>
    </rPh>
    <rPh sb="2" eb="5">
      <t>シチョウソン</t>
    </rPh>
    <rPh sb="5" eb="6">
      <t>ケイ</t>
    </rPh>
    <phoneticPr fontId="3"/>
  </si>
  <si>
    <t>浦添市</t>
    <rPh sb="0" eb="2">
      <t>ウラソエ</t>
    </rPh>
    <rPh sb="2" eb="3">
      <t>シ</t>
    </rPh>
    <phoneticPr fontId="3"/>
  </si>
  <si>
    <t>沖縄市</t>
    <rPh sb="0" eb="3">
      <t>オキナワシ</t>
    </rPh>
    <phoneticPr fontId="3"/>
  </si>
  <si>
    <t>浦添市</t>
    <rPh sb="0" eb="3">
      <t>ウラソエシ</t>
    </rPh>
    <phoneticPr fontId="3"/>
  </si>
  <si>
    <t>うるま市</t>
    <rPh sb="3" eb="4">
      <t>シ</t>
    </rPh>
    <phoneticPr fontId="3"/>
  </si>
  <si>
    <t>読谷村</t>
    <rPh sb="0" eb="3">
      <t>ヨミタンソン</t>
    </rPh>
    <phoneticPr fontId="3"/>
  </si>
  <si>
    <t>嘉手納町</t>
    <rPh sb="0" eb="4">
      <t>カデナチョウ</t>
    </rPh>
    <phoneticPr fontId="3"/>
  </si>
  <si>
    <t>北谷町</t>
    <rPh sb="0" eb="3">
      <t>チャタンチョウ</t>
    </rPh>
    <phoneticPr fontId="3"/>
  </si>
  <si>
    <t>北中城村</t>
    <rPh sb="0" eb="4">
      <t>キタナカグスクソン</t>
    </rPh>
    <phoneticPr fontId="3"/>
  </si>
  <si>
    <t>中城村</t>
    <rPh sb="0" eb="3">
      <t>ナカグスクソン</t>
    </rPh>
    <phoneticPr fontId="3"/>
  </si>
  <si>
    <t>西原町</t>
    <rPh sb="0" eb="3">
      <t>ニシハラチョウ</t>
    </rPh>
    <phoneticPr fontId="3"/>
  </si>
  <si>
    <t>（６）年齢別の農業従事者数(自営農業に従事した世帯員数)</t>
    <rPh sb="3" eb="5">
      <t>ネンレイ</t>
    </rPh>
    <rPh sb="5" eb="6">
      <t>ベツ</t>
    </rPh>
    <rPh sb="7" eb="9">
      <t>ノウギョウ</t>
    </rPh>
    <rPh sb="9" eb="12">
      <t>ジュウジシャ</t>
    </rPh>
    <rPh sb="12" eb="13">
      <t>スウ</t>
    </rPh>
    <rPh sb="14" eb="16">
      <t>ジエイ</t>
    </rPh>
    <rPh sb="16" eb="18">
      <t>ノウギョウ</t>
    </rPh>
    <rPh sb="19" eb="21">
      <t>ジュウジ</t>
    </rPh>
    <rPh sb="23" eb="25">
      <t>セタイ</t>
    </rPh>
    <rPh sb="25" eb="26">
      <t>イン</t>
    </rPh>
    <rPh sb="26" eb="27">
      <t>スウ</t>
    </rPh>
    <phoneticPr fontId="3"/>
  </si>
  <si>
    <t>単位：人</t>
    <rPh sb="0" eb="2">
      <t>タンイ</t>
    </rPh>
    <rPh sb="3" eb="4">
      <t>ヒト</t>
    </rPh>
    <phoneticPr fontId="3"/>
  </si>
  <si>
    <t>15歳～</t>
    <rPh sb="2" eb="3">
      <t>サイ</t>
    </rPh>
    <phoneticPr fontId="3"/>
  </si>
  <si>
    <t>20歳～</t>
    <rPh sb="2" eb="3">
      <t>サイ</t>
    </rPh>
    <phoneticPr fontId="3"/>
  </si>
  <si>
    <t>30歳～</t>
    <rPh sb="2" eb="3">
      <t>サイ</t>
    </rPh>
    <phoneticPr fontId="3"/>
  </si>
  <si>
    <t>40歳～</t>
    <rPh sb="2" eb="3">
      <t>サイ</t>
    </rPh>
    <phoneticPr fontId="3"/>
  </si>
  <si>
    <t>50歳～</t>
    <rPh sb="2" eb="3">
      <t>サイ</t>
    </rPh>
    <phoneticPr fontId="3"/>
  </si>
  <si>
    <t>60歳～</t>
    <rPh sb="2" eb="3">
      <t>サイ</t>
    </rPh>
    <phoneticPr fontId="3"/>
  </si>
  <si>
    <t>70歳～</t>
    <rPh sb="2" eb="3">
      <t>サイ</t>
    </rPh>
    <phoneticPr fontId="3"/>
  </si>
  <si>
    <t>75歳</t>
    <rPh sb="2" eb="3">
      <t>サイ</t>
    </rPh>
    <phoneticPr fontId="3"/>
  </si>
  <si>
    <t>19歳</t>
    <rPh sb="2" eb="3">
      <t>サイ</t>
    </rPh>
    <phoneticPr fontId="3"/>
  </si>
  <si>
    <t>29歳</t>
    <rPh sb="2" eb="3">
      <t>サイ</t>
    </rPh>
    <phoneticPr fontId="3"/>
  </si>
  <si>
    <t>39歳</t>
    <rPh sb="2" eb="3">
      <t>サイ</t>
    </rPh>
    <phoneticPr fontId="3"/>
  </si>
  <si>
    <t>49歳</t>
    <rPh sb="2" eb="3">
      <t>サイ</t>
    </rPh>
    <phoneticPr fontId="3"/>
  </si>
  <si>
    <t>59歳</t>
    <rPh sb="2" eb="3">
      <t>サイ</t>
    </rPh>
    <phoneticPr fontId="3"/>
  </si>
  <si>
    <t>69歳</t>
    <rPh sb="2" eb="3">
      <t>サイ</t>
    </rPh>
    <phoneticPr fontId="3"/>
  </si>
  <si>
    <t>74歳</t>
    <rPh sb="2" eb="3">
      <t>サイ</t>
    </rPh>
    <phoneticPr fontId="3"/>
  </si>
  <si>
    <t>以上</t>
    <rPh sb="0" eb="2">
      <t>イジョウ</t>
    </rPh>
    <phoneticPr fontId="3"/>
  </si>
  <si>
    <t>（７）自営農業従事日数別の農業従事者数（自営農業に従事した世帯員数）</t>
    <rPh sb="3" eb="5">
      <t>ジエイ</t>
    </rPh>
    <rPh sb="5" eb="7">
      <t>ノウギョウ</t>
    </rPh>
    <rPh sb="7" eb="9">
      <t>ジュウジ</t>
    </rPh>
    <rPh sb="9" eb="11">
      <t>ニッスウ</t>
    </rPh>
    <rPh sb="11" eb="12">
      <t>ベツ</t>
    </rPh>
    <rPh sb="13" eb="15">
      <t>ノウギョウ</t>
    </rPh>
    <rPh sb="15" eb="18">
      <t>ジュウジシャ</t>
    </rPh>
    <rPh sb="18" eb="19">
      <t>スウ</t>
    </rPh>
    <rPh sb="20" eb="22">
      <t>ジエイ</t>
    </rPh>
    <rPh sb="22" eb="24">
      <t>ノウギョウ</t>
    </rPh>
    <rPh sb="25" eb="27">
      <t>ジュウジ</t>
    </rPh>
    <rPh sb="29" eb="32">
      <t>セタイイン</t>
    </rPh>
    <rPh sb="32" eb="33">
      <t>スウ</t>
    </rPh>
    <phoneticPr fontId="3"/>
  </si>
  <si>
    <t>単位：人</t>
    <rPh sb="0" eb="2">
      <t>タンイ</t>
    </rPh>
    <rPh sb="3" eb="4">
      <t>ニン</t>
    </rPh>
    <phoneticPr fontId="3"/>
  </si>
  <si>
    <t>令和2年2月1日現在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</si>
  <si>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自営農業に従事した日</t>
    <rPh sb="0" eb="2">
      <t>ジエイ</t>
    </rPh>
    <rPh sb="2" eb="4">
      <t>ノウギョウ</t>
    </rPh>
    <rPh sb="5" eb="7">
      <t>ジュウジ</t>
    </rPh>
    <rPh sb="9" eb="10">
      <t>ヒ</t>
    </rPh>
    <phoneticPr fontId="3"/>
  </si>
  <si>
    <t>29日以下</t>
    <rPh sb="2" eb="3">
      <t>ニチ</t>
    </rPh>
    <rPh sb="3" eb="5">
      <t>イカ</t>
    </rPh>
    <phoneticPr fontId="3"/>
  </si>
  <si>
    <t>250日以上</t>
    <rPh sb="3" eb="4">
      <t>ニチ</t>
    </rPh>
    <rPh sb="4" eb="6">
      <t>イジョウ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</si>
  <si>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</si>
  <si>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</si>
  <si>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（８）農産物販売金額１位の部門別農家数</t>
    <rPh sb="3" eb="6">
      <t>ノウサンブツ</t>
    </rPh>
    <rPh sb="6" eb="8">
      <t>ハンバイ</t>
    </rPh>
    <rPh sb="8" eb="10">
      <t>キンガク</t>
    </rPh>
    <rPh sb="11" eb="12">
      <t>イ</t>
    </rPh>
    <rPh sb="13" eb="16">
      <t>ブモンベツ</t>
    </rPh>
    <rPh sb="16" eb="18">
      <t>ノウカ</t>
    </rPh>
    <rPh sb="18" eb="19">
      <t>スウ</t>
    </rPh>
    <phoneticPr fontId="3"/>
  </si>
  <si>
    <t>2020年2月1日現在</t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</si>
  <si>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稲作</t>
    <rPh sb="0" eb="2">
      <t>イナサク</t>
    </rPh>
    <phoneticPr fontId="3"/>
  </si>
  <si>
    <t>麦類作</t>
    <rPh sb="0" eb="2">
      <t>ムギルイ</t>
    </rPh>
    <rPh sb="2" eb="3">
      <t>サク</t>
    </rPh>
    <phoneticPr fontId="3"/>
  </si>
  <si>
    <t>雑穀・いも・豆類</t>
    <rPh sb="0" eb="2">
      <t>ザッコク</t>
    </rPh>
    <rPh sb="6" eb="8">
      <t>マメルイ</t>
    </rPh>
    <phoneticPr fontId="3"/>
  </si>
  <si>
    <t>工芸農作物</t>
    <rPh sb="0" eb="2">
      <t>コウゲイ</t>
    </rPh>
    <rPh sb="2" eb="5">
      <t>ノウサクブツ</t>
    </rPh>
    <phoneticPr fontId="3"/>
  </si>
  <si>
    <t>露地野菜</t>
    <rPh sb="0" eb="2">
      <t>ロジ</t>
    </rPh>
    <rPh sb="2" eb="4">
      <t>ヤサイ</t>
    </rPh>
    <phoneticPr fontId="3"/>
  </si>
  <si>
    <t>施設野菜</t>
    <rPh sb="0" eb="2">
      <t>シセツ</t>
    </rPh>
    <rPh sb="2" eb="4">
      <t>ヤサイ</t>
    </rPh>
    <phoneticPr fontId="3"/>
  </si>
  <si>
    <t>果樹類</t>
    <rPh sb="0" eb="3">
      <t>カジュルイ</t>
    </rPh>
    <phoneticPr fontId="3"/>
  </si>
  <si>
    <t>花き・花木</t>
    <rPh sb="0" eb="1">
      <t>カ</t>
    </rPh>
    <rPh sb="3" eb="5">
      <t>ハナギ</t>
    </rPh>
    <phoneticPr fontId="3"/>
  </si>
  <si>
    <t>その他の作物</t>
    <rPh sb="2" eb="3">
      <t>タ</t>
    </rPh>
    <rPh sb="4" eb="6">
      <t>サクモツ</t>
    </rPh>
    <phoneticPr fontId="3"/>
  </si>
  <si>
    <t>酪農</t>
    <rPh sb="0" eb="2">
      <t>ラクノウ</t>
    </rPh>
    <phoneticPr fontId="3"/>
  </si>
  <si>
    <t>肉用牛</t>
    <rPh sb="0" eb="2">
      <t>ニクヨウ</t>
    </rPh>
    <rPh sb="2" eb="3">
      <t>ウシ</t>
    </rPh>
    <phoneticPr fontId="3"/>
  </si>
  <si>
    <t>養豚</t>
    <rPh sb="0" eb="2">
      <t>ヨウトン</t>
    </rPh>
    <phoneticPr fontId="3"/>
  </si>
  <si>
    <t>養鶏</t>
    <rPh sb="0" eb="2">
      <t>ヨウケイ</t>
    </rPh>
    <phoneticPr fontId="3"/>
  </si>
  <si>
    <t>養蚕</t>
    <rPh sb="0" eb="1">
      <t>ヨウ</t>
    </rPh>
    <rPh sb="1" eb="2">
      <t>カイコ</t>
    </rPh>
    <phoneticPr fontId="3"/>
  </si>
  <si>
    <t>その他の畜産</t>
    <rPh sb="2" eb="3">
      <t>タ</t>
    </rPh>
    <rPh sb="4" eb="6">
      <t>チクサン</t>
    </rPh>
    <phoneticPr fontId="3"/>
  </si>
  <si>
    <t>（１５）自営漁業の専兼業別漁家数</t>
    <rPh sb="4" eb="6">
      <t>ジエイ</t>
    </rPh>
    <rPh sb="6" eb="8">
      <t>ギョギョウ</t>
    </rPh>
    <rPh sb="9" eb="10">
      <t>セン</t>
    </rPh>
    <rPh sb="10" eb="12">
      <t>ケンギョウ</t>
    </rPh>
    <rPh sb="12" eb="13">
      <t>ベツ</t>
    </rPh>
    <rPh sb="13" eb="16">
      <t>リョウカスウ</t>
    </rPh>
    <phoneticPr fontId="3"/>
  </si>
  <si>
    <t>単位:経営体</t>
    <rPh sb="0" eb="2">
      <t>タンイ</t>
    </rPh>
    <rPh sb="3" eb="6">
      <t>ケイエイタイ</t>
    </rPh>
    <phoneticPr fontId="3"/>
  </si>
  <si>
    <t>専業</t>
    <rPh sb="0" eb="2">
      <t>センギョウ</t>
    </rPh>
    <phoneticPr fontId="3"/>
  </si>
  <si>
    <t>兼　業</t>
    <rPh sb="0" eb="1">
      <t>ケン</t>
    </rPh>
    <rPh sb="2" eb="3">
      <t>ギョウ</t>
    </rPh>
    <phoneticPr fontId="3"/>
  </si>
  <si>
    <t>漁業が主</t>
    <rPh sb="0" eb="2">
      <t>ギョギョウ</t>
    </rPh>
    <rPh sb="3" eb="4">
      <t>オモ</t>
    </rPh>
    <phoneticPr fontId="3"/>
  </si>
  <si>
    <t>漁業が従</t>
    <rPh sb="0" eb="2">
      <t>ギョギョウ</t>
    </rPh>
    <rPh sb="3" eb="4">
      <t>ジュウ</t>
    </rPh>
    <phoneticPr fontId="3"/>
  </si>
  <si>
    <t>平成5年度</t>
    <rPh sb="0" eb="2">
      <t>ヘイセイ</t>
    </rPh>
    <rPh sb="3" eb="4">
      <t>ネン</t>
    </rPh>
    <rPh sb="4" eb="5">
      <t>ド</t>
    </rPh>
    <phoneticPr fontId="3"/>
  </si>
  <si>
    <t>平成10年度</t>
    <rPh sb="0" eb="2">
      <t>ヘイセイ</t>
    </rPh>
    <rPh sb="4" eb="5">
      <t>ネン</t>
    </rPh>
    <rPh sb="5" eb="6">
      <t>ド</t>
    </rPh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</si>
  <si>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</si>
  <si>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</si>
  <si>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</si>
  <si>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兼業（漁業が従）</t>
    <rPh sb="0" eb="2">
      <t>ケンギョウ</t>
    </rPh>
    <rPh sb="3" eb="5">
      <t>ギョギョウ</t>
    </rPh>
    <rPh sb="6" eb="7">
      <t>ジュウ</t>
    </rPh>
    <phoneticPr fontId="3"/>
  </si>
  <si>
    <t>平成30年度</t>
    <rPh sb="0" eb="2">
      <t>ヘイセイ</t>
    </rPh>
    <rPh sb="4" eb="6">
      <t>ネンド</t>
    </rPh>
    <phoneticPr fontId="3"/>
  </si>
  <si>
    <t>兼業（漁業が主）</t>
    <rPh sb="0" eb="2">
      <t>ケンギョウ</t>
    </rPh>
    <rPh sb="3" eb="5">
      <t>ギョギョウ</t>
    </rPh>
    <rPh sb="6" eb="7">
      <t>シュ</t>
    </rPh>
    <phoneticPr fontId="3"/>
  </si>
  <si>
    <t>資料：漁業センサス</t>
    <rPh sb="0" eb="2">
      <t>シリョウ</t>
    </rPh>
    <rPh sb="3" eb="5">
      <t>ギョギョウ</t>
    </rPh>
    <phoneticPr fontId="3"/>
  </si>
  <si>
    <t>年次</t>
    <rPh sb="0" eb="2">
      <t>ネンジ</t>
    </rPh>
    <phoneticPr fontId="3"/>
  </si>
  <si>
    <t>兼業</t>
    <rPh sb="0" eb="2">
      <t>ケンギョウ</t>
    </rPh>
    <phoneticPr fontId="3"/>
  </si>
  <si>
    <t>漁業が主</t>
    <rPh sb="0" eb="2">
      <t>ギョギョウ</t>
    </rPh>
    <rPh sb="3" eb="4">
      <t>シュ</t>
    </rPh>
    <phoneticPr fontId="3"/>
  </si>
  <si>
    <t>平成5年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</si>
  <si>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</si>
  <si>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</si>
  <si>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</si>
  <si>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</si>
  <si>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</t>
    <rPh sb="0" eb="2">
      <t>ヘイセイ</t>
    </rPh>
    <phoneticPr fontId="3"/>
  </si>
  <si>
    <t>（１６）漁船数・海上従事者数の推移</t>
    <rPh sb="4" eb="6">
      <t>ギョセン</t>
    </rPh>
    <rPh sb="6" eb="7">
      <t>スウ</t>
    </rPh>
    <rPh sb="8" eb="14">
      <t>カイジョウジュウジシャスウ</t>
    </rPh>
    <phoneticPr fontId="3"/>
  </si>
  <si>
    <t>漁業
経営体
数</t>
    <rPh sb="0" eb="2">
      <t>ギョギョウ</t>
    </rPh>
    <rPh sb="3" eb="6">
      <t>ケイエイタイ</t>
    </rPh>
    <rPh sb="7" eb="8">
      <t>スウ</t>
    </rPh>
    <phoneticPr fontId="3"/>
  </si>
  <si>
    <t>漁船</t>
    <rPh sb="0" eb="2">
      <t>ギョセン</t>
    </rPh>
    <phoneticPr fontId="3"/>
  </si>
  <si>
    <t>海上作業従事者</t>
    <rPh sb="0" eb="2">
      <t>カイジョウ</t>
    </rPh>
    <rPh sb="2" eb="7">
      <t>サギョウジュウジシャ</t>
    </rPh>
    <phoneticPr fontId="3"/>
  </si>
  <si>
    <t>無動力
漁船隻数</t>
    <rPh sb="0" eb="1">
      <t>ム</t>
    </rPh>
    <rPh sb="1" eb="3">
      <t>ドウリョク</t>
    </rPh>
    <rPh sb="4" eb="6">
      <t>ギョセン</t>
    </rPh>
    <rPh sb="6" eb="8">
      <t>セキスウ</t>
    </rPh>
    <phoneticPr fontId="3"/>
  </si>
  <si>
    <t>船外機付
魚船隻数</t>
    <rPh sb="5" eb="6">
      <t>ギョ</t>
    </rPh>
    <phoneticPr fontId="3"/>
  </si>
  <si>
    <t>動力漁船</t>
    <rPh sb="0" eb="4">
      <t>ドウリョクギョセン</t>
    </rPh>
    <phoneticPr fontId="3"/>
  </si>
  <si>
    <t>個人経営の家族</t>
    <rPh sb="0" eb="4">
      <t>コジンケイエイ</t>
    </rPh>
    <rPh sb="5" eb="7">
      <t>カゾク</t>
    </rPh>
    <phoneticPr fontId="3"/>
  </si>
  <si>
    <t>雇用者</t>
    <rPh sb="0" eb="3">
      <t>コヨウシャ</t>
    </rPh>
    <phoneticPr fontId="3"/>
  </si>
  <si>
    <t>隻数</t>
    <rPh sb="0" eb="2">
      <t>セキスウ</t>
    </rPh>
    <phoneticPr fontId="3"/>
  </si>
  <si>
    <t>総トン数</t>
    <rPh sb="0" eb="1">
      <t>ソウ</t>
    </rPh>
    <rPh sb="3" eb="4">
      <t>スウ</t>
    </rPh>
    <phoneticPr fontId="3"/>
  </si>
  <si>
    <t>（１７）経営体階層別経営体数</t>
    <rPh sb="4" eb="7">
      <t>ケイエイタイ</t>
    </rPh>
    <rPh sb="7" eb="10">
      <t>カイソウベツ</t>
    </rPh>
    <rPh sb="10" eb="13">
      <t>ケイエイタイ</t>
    </rPh>
    <rPh sb="13" eb="14">
      <t>スウ</t>
    </rPh>
    <phoneticPr fontId="3"/>
  </si>
  <si>
    <t>単位：経営体</t>
    <rPh sb="0" eb="2">
      <t>タンイ</t>
    </rPh>
    <rPh sb="3" eb="6">
      <t>ケイエイタイ</t>
    </rPh>
    <phoneticPr fontId="3"/>
  </si>
  <si>
    <t>平成30年11月1日現在</t>
    <phoneticPr fontId="3"/>
  </si>
  <si>
    <t>区　　　　　分</t>
    <rPh sb="0" eb="1">
      <t>ク</t>
    </rPh>
    <rPh sb="6" eb="7">
      <t>ブン</t>
    </rPh>
    <phoneticPr fontId="3"/>
  </si>
  <si>
    <t>総　　　　　数</t>
    <rPh sb="0" eb="1">
      <t>フサ</t>
    </rPh>
    <rPh sb="6" eb="7">
      <t>カズ</t>
    </rPh>
    <phoneticPr fontId="3"/>
  </si>
  <si>
    <t>漁船非使用</t>
    <rPh sb="0" eb="2">
      <t>ギョセン</t>
    </rPh>
    <rPh sb="2" eb="3">
      <t>ヒ</t>
    </rPh>
    <rPh sb="3" eb="5">
      <t>シヨウ</t>
    </rPh>
    <phoneticPr fontId="3"/>
  </si>
  <si>
    <t>漁船使用</t>
    <rPh sb="0" eb="2">
      <t>ギョセン</t>
    </rPh>
    <rPh sb="2" eb="4">
      <t>シヨウ</t>
    </rPh>
    <phoneticPr fontId="3"/>
  </si>
  <si>
    <t>無動力船のみ</t>
    <rPh sb="0" eb="1">
      <t>ム</t>
    </rPh>
    <rPh sb="1" eb="3">
      <t>ドウリョク</t>
    </rPh>
    <rPh sb="3" eb="4">
      <t>セン</t>
    </rPh>
    <phoneticPr fontId="3"/>
  </si>
  <si>
    <t>船外機付漁船</t>
    <rPh sb="0" eb="4">
      <t>センガイキツキ</t>
    </rPh>
    <rPh sb="4" eb="6">
      <t>ギョセン</t>
    </rPh>
    <phoneticPr fontId="3"/>
  </si>
  <si>
    <t>動力船使用</t>
    <rPh sb="0" eb="2">
      <t>ドウリョク</t>
    </rPh>
    <rPh sb="2" eb="3">
      <t>セン</t>
    </rPh>
    <rPh sb="3" eb="5">
      <t>シヨウ</t>
    </rPh>
    <phoneticPr fontId="3"/>
  </si>
  <si>
    <t>1ｔ未満</t>
    <rPh sb="2" eb="4">
      <t>ミマン</t>
    </rPh>
    <phoneticPr fontId="3"/>
  </si>
  <si>
    <t>1～3</t>
    <phoneticPr fontId="3"/>
  </si>
  <si>
    <t>3～5</t>
    <phoneticPr fontId="3"/>
  </si>
  <si>
    <t>5～10</t>
    <phoneticPr fontId="3"/>
  </si>
  <si>
    <t>10～20</t>
    <phoneticPr fontId="3"/>
  </si>
  <si>
    <t>20～30</t>
    <phoneticPr fontId="3"/>
  </si>
  <si>
    <t>30～50</t>
    <phoneticPr fontId="3"/>
  </si>
  <si>
    <t>大型定置網</t>
    <rPh sb="0" eb="2">
      <t>オオガタ</t>
    </rPh>
    <rPh sb="2" eb="5">
      <t>テイチアミ</t>
    </rPh>
    <phoneticPr fontId="3"/>
  </si>
  <si>
    <t>小型定置網</t>
    <rPh sb="0" eb="2">
      <t>コガタ</t>
    </rPh>
    <rPh sb="2" eb="5">
      <t>テイチアミ</t>
    </rPh>
    <phoneticPr fontId="3"/>
  </si>
  <si>
    <t>海面養殖</t>
    <rPh sb="0" eb="2">
      <t>カイメン</t>
    </rPh>
    <rPh sb="2" eb="4">
      <t>ヨウショク</t>
    </rPh>
    <phoneticPr fontId="3"/>
  </si>
  <si>
    <t>※　地引き網については、H20以降から経営体階層から除外。</t>
    <rPh sb="2" eb="4">
      <t>ジビ</t>
    </rPh>
    <rPh sb="5" eb="6">
      <t>アミ</t>
    </rPh>
    <rPh sb="15" eb="17">
      <t>イコウ</t>
    </rPh>
    <rPh sb="19" eb="24">
      <t>ケイエイタイカイソウ</t>
    </rPh>
    <rPh sb="26" eb="28">
      <t>ジョガイ</t>
    </rPh>
    <phoneticPr fontId="3"/>
  </si>
  <si>
    <t>※　R6(H30年数値)より「経営体階層別経営体数」へ表題変更。「船外機付漁船」の項目追加。</t>
    <rPh sb="8" eb="9">
      <t>ネン</t>
    </rPh>
    <rPh sb="9" eb="11">
      <t>スウチ</t>
    </rPh>
    <rPh sb="15" eb="21">
      <t>ケイエイタイカイソウベツ</t>
    </rPh>
    <rPh sb="21" eb="25">
      <t>ケイエイタイスウ</t>
    </rPh>
    <rPh sb="27" eb="31">
      <t>ヒョウダイヘンコウ</t>
    </rPh>
    <rPh sb="33" eb="37">
      <t>センガイキツ</t>
    </rPh>
    <rPh sb="37" eb="39">
      <t>ギョセン</t>
    </rPh>
    <rPh sb="41" eb="43">
      <t>コウモク</t>
    </rPh>
    <rPh sb="43" eb="45">
      <t>ツイカ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</si>
  <si>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</si>
  <si>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</si>
  <si>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15歳</t>
    <rPh sb="2" eb="3">
      <t>サイ</t>
    </rPh>
    <phoneticPr fontId="3"/>
  </si>
  <si>
    <t>-</t>
    <phoneticPr fontId="3"/>
  </si>
  <si>
    <t>20歳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</si>
  <si>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</si>
  <si>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</si>
  <si>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30歳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</si>
  <si>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</si>
  <si>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</si>
  <si>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40歳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</si>
  <si>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</si>
  <si>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</si>
  <si>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50歳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</si>
  <si>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</si>
  <si>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</si>
  <si>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60歳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</si>
  <si>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</si>
  <si>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</si>
  <si>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70歳</t>
    <rPh sb="2" eb="3">
      <t>サイ</t>
    </rPh>
    <phoneticPr fontId="3"/>
  </si>
  <si>
    <t>第一種
兼業農家</t>
    <rPh sb="0" eb="1">
      <t>ダイ</t>
    </rPh>
    <rPh sb="1" eb="2">
      <t>イチ</t>
    </rPh>
    <rPh sb="2" eb="3">
      <t>シュ</t>
    </rPh>
    <rPh sb="4" eb="6">
      <t>ケンギョウ</t>
    </rPh>
    <rPh sb="6" eb="8">
      <t>ノウカ</t>
    </rPh>
    <phoneticPr fontId="3"/>
  </si>
  <si>
    <t>第二種
兼業農家</t>
    <rPh sb="0" eb="3">
      <t>ダイニシュ</t>
    </rPh>
    <rPh sb="4" eb="6">
      <t>ケンギョウ</t>
    </rPh>
    <rPh sb="6" eb="8">
      <t>ノウカ</t>
    </rPh>
    <phoneticPr fontId="3"/>
  </si>
  <si>
    <t>経営耕地
なし</t>
    <rPh sb="0" eb="2">
      <t>ケイエイ</t>
    </rPh>
    <rPh sb="2" eb="4">
      <t>コウチ</t>
    </rPh>
    <phoneticPr fontId="3"/>
  </si>
  <si>
    <t>0.3ha
未満</t>
    <rPh sb="6" eb="8">
      <t>ミマン</t>
    </rPh>
    <phoneticPr fontId="3"/>
  </si>
  <si>
    <t>小計</t>
    <rPh sb="0" eb="1">
      <t>ショウ</t>
    </rPh>
    <rPh sb="1" eb="2">
      <t>ケイ</t>
    </rPh>
    <phoneticPr fontId="3"/>
  </si>
  <si>
    <t>年   次</t>
    <rPh sb="0" eb="1">
      <t>トシ</t>
    </rPh>
    <rPh sb="4" eb="5">
      <t>ツギ</t>
    </rPh>
    <phoneticPr fontId="3"/>
  </si>
  <si>
    <t>資料：農業委員会</t>
    <phoneticPr fontId="3"/>
  </si>
  <si>
    <t>75 歳 以 上</t>
    <rPh sb="3" eb="4">
      <t>サイ</t>
    </rPh>
    <rPh sb="5" eb="6">
      <t>イ</t>
    </rPh>
    <rPh sb="7" eb="8">
      <t>ジョウ</t>
    </rPh>
    <phoneticPr fontId="3"/>
  </si>
  <si>
    <r>
      <t>借入している耕地</t>
    </r>
    <r>
      <rPr>
        <sz val="8"/>
        <rFont val="HGPｺﾞｼｯｸM"/>
        <family val="3"/>
        <charset val="128"/>
      </rPr>
      <t>※</t>
    </r>
    <rPh sb="0" eb="2">
      <t>カリイレ</t>
    </rPh>
    <rPh sb="6" eb="8">
      <t>コウチ</t>
    </rPh>
    <phoneticPr fontId="3"/>
  </si>
  <si>
    <t>区分</t>
    <rPh sb="0" eb="1">
      <t>ク</t>
    </rPh>
    <rPh sb="1" eb="2">
      <t>ブン</t>
    </rPh>
    <phoneticPr fontId="3"/>
  </si>
  <si>
    <t>（１８）年齢階層別漁業就業者数</t>
    <rPh sb="4" eb="6">
      <t>ネンレイ</t>
    </rPh>
    <rPh sb="6" eb="8">
      <t>カイソウ</t>
    </rPh>
    <rPh sb="8" eb="9">
      <t>ベツ</t>
    </rPh>
    <rPh sb="9" eb="11">
      <t>ギョギョウ</t>
    </rPh>
    <rPh sb="11" eb="14">
      <t>シュウギョウシャ</t>
    </rPh>
    <rPh sb="14" eb="15">
      <t>スウ</t>
    </rPh>
    <phoneticPr fontId="3"/>
  </si>
  <si>
    <t>※ 平成7～27年度まで「過去一年間作付しなかった田」、令和2年度は「借入している耕地」。</t>
    <rPh sb="2" eb="4">
      <t>ヘイセイ</t>
    </rPh>
    <rPh sb="8" eb="10">
      <t>ネンド</t>
    </rPh>
    <rPh sb="13" eb="18">
      <t>カコイチネンカン</t>
    </rPh>
    <rPh sb="18" eb="20">
      <t>サクツケ</t>
    </rPh>
    <rPh sb="25" eb="26">
      <t>タ</t>
    </rPh>
    <rPh sb="28" eb="30">
      <t>レイワ</t>
    </rPh>
    <rPh sb="31" eb="33">
      <t>ネンド</t>
    </rPh>
    <rPh sb="35" eb="37">
      <t>カリイレ</t>
    </rPh>
    <rPh sb="41" eb="43">
      <t>コウチ</t>
    </rPh>
    <phoneticPr fontId="3"/>
  </si>
  <si>
    <t>200日
　～249日</t>
    <rPh sb="3" eb="4">
      <t>ニチ</t>
    </rPh>
    <rPh sb="10" eb="11">
      <t>ニチ</t>
    </rPh>
    <phoneticPr fontId="3"/>
  </si>
  <si>
    <t>150日
　～199日</t>
    <rPh sb="3" eb="4">
      <t>ニチ</t>
    </rPh>
    <rPh sb="10" eb="11">
      <t>ニチ</t>
    </rPh>
    <phoneticPr fontId="3"/>
  </si>
  <si>
    <t>100日
　～149日</t>
    <rPh sb="3" eb="4">
      <t>ニチ</t>
    </rPh>
    <rPh sb="10" eb="11">
      <t>ニチ</t>
    </rPh>
    <phoneticPr fontId="3"/>
  </si>
  <si>
    <t>60日　
　～99日</t>
    <rPh sb="2" eb="3">
      <t>ニチ</t>
    </rPh>
    <rPh sb="9" eb="10">
      <t>ニチ</t>
    </rPh>
    <phoneticPr fontId="3"/>
  </si>
  <si>
    <t>30日　
　～59日</t>
    <rPh sb="2" eb="3">
      <t>ニチ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</si>
</sst>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indexed="10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theme="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292">
    <xf numFmtId="0" fontId="0" fillId="0" borderId="0" xfId="0">
      <alignment vertical="center"/>
    </xf>
    <xf numFmtId="0" fontId="6" fillId="0" borderId="0" xfId="2" applyFont="1"/>
    <xf numFmtId="0" fontId="6" fillId="0" borderId="0" xfId="2" applyFont="1" applyAlignment="1">
      <alignment horizontal="right"/>
    </xf>
    <xf numFmtId="0" fontId="6" fillId="3" borderId="1" xfId="2" applyFont="1" applyFill="1" applyBorder="1" applyAlignment="1">
      <alignment horizontal="center" vertical="center" shrinkToFit="1"/>
    </xf>
    <xf numFmtId="0" fontId="6" fillId="3" borderId="2" xfId="2" applyFont="1" applyFill="1" applyBorder="1" applyAlignment="1">
      <alignment horizontal="distributed" vertical="center" shrinkToFit="1"/>
    </xf>
    <xf numFmtId="0" fontId="6" fillId="3" borderId="2" xfId="2" applyFont="1" applyFill="1" applyBorder="1" applyAlignment="1">
      <alignment vertical="center"/>
    </xf>
    <xf numFmtId="0" fontId="6" fillId="3" borderId="2" xfId="2" applyFont="1" applyFill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3" borderId="11" xfId="2" applyFont="1" applyFill="1" applyBorder="1" applyAlignment="1">
      <alignment horizontal="distributed" vertical="center" shrinkToFit="1"/>
    </xf>
    <xf numFmtId="0" fontId="6" fillId="3" borderId="11" xfId="2" applyFont="1" applyFill="1" applyBorder="1" applyAlignment="1">
      <alignment vertical="center"/>
    </xf>
    <xf numFmtId="0" fontId="6" fillId="3" borderId="11" xfId="2" applyFont="1" applyFill="1" applyBorder="1" applyAlignment="1">
      <alignment horizontal="right"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3" borderId="3" xfId="2" applyFont="1" applyFill="1" applyBorder="1" applyAlignment="1">
      <alignment horizontal="distributed" vertical="center" shrinkToFit="1"/>
    </xf>
    <xf numFmtId="0" fontId="6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3" borderId="0" xfId="2" applyFont="1" applyFill="1" applyBorder="1" applyAlignment="1">
      <alignment horizontal="distributed" vertical="center" shrinkToFit="1"/>
    </xf>
    <xf numFmtId="0" fontId="6" fillId="3" borderId="0" xfId="2" applyFont="1" applyFill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3" borderId="2" xfId="2" applyFont="1" applyFill="1" applyBorder="1" applyAlignment="1">
      <alignment horizontal="distributed" vertical="center"/>
    </xf>
    <xf numFmtId="0" fontId="6" fillId="3" borderId="11" xfId="2" applyFont="1" applyFill="1" applyBorder="1" applyAlignment="1">
      <alignment horizontal="distributed" vertical="center"/>
    </xf>
    <xf numFmtId="0" fontId="6" fillId="3" borderId="3" xfId="2" applyFont="1" applyFill="1" applyBorder="1" applyAlignment="1">
      <alignment horizontal="distributed" vertical="center"/>
    </xf>
    <xf numFmtId="0" fontId="6" fillId="3" borderId="3" xfId="2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7" fillId="0" borderId="0" xfId="2" applyFo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8" fillId="0" borderId="0" xfId="0" applyFont="1" applyAlignment="1"/>
    <xf numFmtId="0" fontId="6" fillId="0" borderId="7" xfId="0" applyFont="1" applyBorder="1" applyAlignment="1">
      <alignment horizontal="distributed" vertical="center" shrinkToFit="1"/>
    </xf>
    <xf numFmtId="0" fontId="6" fillId="0" borderId="19" xfId="0" applyFont="1" applyBorder="1">
      <alignment vertical="center"/>
    </xf>
    <xf numFmtId="0" fontId="6" fillId="0" borderId="10" xfId="0" applyFont="1" applyBorder="1" applyAlignment="1">
      <alignment horizontal="distributed" vertical="center" shrinkToFit="1"/>
    </xf>
    <xf numFmtId="0" fontId="6" fillId="0" borderId="20" xfId="0" applyFont="1" applyBorder="1">
      <alignment vertical="center"/>
    </xf>
    <xf numFmtId="0" fontId="6" fillId="0" borderId="12" xfId="0" applyFont="1" applyBorder="1" applyAlignment="1">
      <alignment horizontal="distributed" vertical="center" shrinkToFit="1"/>
    </xf>
    <xf numFmtId="0" fontId="6" fillId="0" borderId="21" xfId="0" applyFont="1" applyBorder="1">
      <alignment vertical="center"/>
    </xf>
    <xf numFmtId="0" fontId="6" fillId="0" borderId="2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0" borderId="30" xfId="0" applyFont="1" applyBorder="1">
      <alignment vertical="center"/>
    </xf>
    <xf numFmtId="0" fontId="6" fillId="0" borderId="24" xfId="0" applyFont="1" applyBorder="1" applyAlignment="1">
      <alignment horizontal="right" vertical="center"/>
    </xf>
    <xf numFmtId="0" fontId="6" fillId="0" borderId="24" xfId="0" applyFont="1" applyBorder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31" xfId="0" applyFont="1" applyBorder="1">
      <alignment vertical="center"/>
    </xf>
    <xf numFmtId="0" fontId="6" fillId="0" borderId="26" xfId="0" applyFont="1" applyBorder="1" applyAlignment="1">
      <alignment horizontal="right" vertical="center"/>
    </xf>
    <xf numFmtId="0" fontId="6" fillId="0" borderId="26" xfId="0" applyFont="1" applyBorder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8" xfId="0" applyFont="1" applyBorder="1">
      <alignment vertical="center"/>
    </xf>
    <xf numFmtId="0" fontId="6" fillId="0" borderId="29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38" fontId="6" fillId="0" borderId="2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38" xfId="0" applyFont="1" applyBorder="1" applyAlignment="1">
      <alignment horizontal="distributed" vertical="center"/>
    </xf>
    <xf numFmtId="38" fontId="6" fillId="0" borderId="38" xfId="1" applyFont="1" applyBorder="1" applyAlignment="1">
      <alignment horizontal="right" vertical="center"/>
    </xf>
    <xf numFmtId="0" fontId="6" fillId="0" borderId="39" xfId="0" applyFont="1" applyBorder="1" applyAlignment="1">
      <alignment horizontal="distributed" vertical="center"/>
    </xf>
    <xf numFmtId="38" fontId="6" fillId="0" borderId="39" xfId="1" applyFont="1" applyBorder="1" applyAlignment="1">
      <alignment horizontal="right" vertical="center"/>
    </xf>
    <xf numFmtId="0" fontId="6" fillId="0" borderId="40" xfId="0" applyFont="1" applyBorder="1" applyAlignment="1">
      <alignment horizontal="distributed" vertical="center"/>
    </xf>
    <xf numFmtId="38" fontId="6" fillId="0" borderId="40" xfId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right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6" fillId="0" borderId="11" xfId="2" applyFont="1" applyBorder="1" applyAlignment="1">
      <alignment horizontal="right" vertical="center"/>
    </xf>
    <xf numFmtId="2" fontId="6" fillId="0" borderId="3" xfId="2" applyNumberFormat="1" applyFont="1" applyBorder="1" applyAlignment="1">
      <alignment vertical="center"/>
    </xf>
    <xf numFmtId="0" fontId="6" fillId="0" borderId="0" xfId="2" applyFont="1" applyBorder="1"/>
    <xf numFmtId="0" fontId="6" fillId="3" borderId="3" xfId="2" applyFont="1" applyFill="1" applyBorder="1" applyAlignment="1">
      <alignment vertical="center"/>
    </xf>
    <xf numFmtId="0" fontId="6" fillId="3" borderId="2" xfId="2" applyFont="1" applyFill="1" applyBorder="1" applyAlignment="1">
      <alignment horizontal="center" vertical="center" shrinkToFit="1"/>
    </xf>
    <xf numFmtId="0" fontId="6" fillId="3" borderId="2" xfId="2" applyFont="1" applyFill="1" applyBorder="1" applyAlignment="1">
      <alignment horizontal="center" shrinkToFit="1"/>
    </xf>
    <xf numFmtId="0" fontId="6" fillId="3" borderId="1" xfId="2" applyFont="1" applyFill="1" applyBorder="1" applyAlignment="1">
      <alignment horizontal="center" shrinkToFit="1"/>
    </xf>
    <xf numFmtId="0" fontId="6" fillId="3" borderId="3" xfId="2" applyFont="1" applyFill="1" applyBorder="1" applyAlignment="1">
      <alignment horizontal="center" vertical="top"/>
    </xf>
    <xf numFmtId="0" fontId="6" fillId="3" borderId="3" xfId="2" applyFont="1" applyFill="1" applyBorder="1" applyAlignment="1">
      <alignment horizontal="center" vertical="center" shrinkToFit="1"/>
    </xf>
    <xf numFmtId="0" fontId="6" fillId="3" borderId="3" xfId="2" applyFont="1" applyFill="1" applyBorder="1" applyAlignment="1">
      <alignment horizontal="center" vertical="top" shrinkToFit="1"/>
    </xf>
    <xf numFmtId="0" fontId="6" fillId="3" borderId="1" xfId="2" applyFont="1" applyFill="1" applyBorder="1" applyAlignment="1">
      <alignment horizontal="center" vertical="top" shrinkToFit="1"/>
    </xf>
    <xf numFmtId="38" fontId="6" fillId="3" borderId="2" xfId="3" applyFont="1" applyFill="1" applyBorder="1" applyAlignment="1">
      <alignment vertical="center"/>
    </xf>
    <xf numFmtId="38" fontId="6" fillId="3" borderId="11" xfId="3" applyFont="1" applyFill="1" applyBorder="1" applyAlignment="1">
      <alignment vertical="center"/>
    </xf>
    <xf numFmtId="0" fontId="6" fillId="0" borderId="10" xfId="2" applyFont="1" applyBorder="1"/>
    <xf numFmtId="38" fontId="6" fillId="3" borderId="11" xfId="3" applyFont="1" applyFill="1" applyBorder="1" applyAlignment="1">
      <alignment horizontal="right" vertical="center"/>
    </xf>
    <xf numFmtId="38" fontId="6" fillId="3" borderId="3" xfId="3" applyFont="1" applyFill="1" applyBorder="1" applyAlignment="1">
      <alignment vertical="center"/>
    </xf>
    <xf numFmtId="38" fontId="6" fillId="3" borderId="3" xfId="3" applyFont="1" applyFill="1" applyBorder="1" applyAlignment="1">
      <alignment horizontal="right" vertical="center"/>
    </xf>
    <xf numFmtId="0" fontId="6" fillId="0" borderId="0" xfId="2" applyFont="1" applyBorder="1" applyAlignment="1">
      <alignment horizontal="right"/>
    </xf>
    <xf numFmtId="0" fontId="6" fillId="0" borderId="1" xfId="2" applyFont="1" applyBorder="1"/>
    <xf numFmtId="0" fontId="6" fillId="0" borderId="1" xfId="2" applyFont="1" applyFill="1" applyBorder="1" applyAlignment="1">
      <alignment shrinkToFit="1"/>
    </xf>
    <xf numFmtId="38" fontId="6" fillId="3" borderId="1" xfId="3" applyFont="1" applyFill="1" applyBorder="1" applyAlignment="1">
      <alignment vertical="center"/>
    </xf>
    <xf numFmtId="38" fontId="6" fillId="3" borderId="1" xfId="3" applyNumberFormat="1" applyFont="1" applyFill="1" applyBorder="1" applyAlignment="1">
      <alignment horizontal="right" vertical="center"/>
    </xf>
    <xf numFmtId="38" fontId="6" fillId="0" borderId="1" xfId="3" applyFont="1" applyBorder="1"/>
    <xf numFmtId="0" fontId="6" fillId="3" borderId="13" xfId="2" applyFont="1" applyFill="1" applyBorder="1" applyAlignment="1">
      <alignment horizontal="center" vertical="center" shrinkToFit="1"/>
    </xf>
    <xf numFmtId="0" fontId="6" fillId="3" borderId="11" xfId="2" applyFont="1" applyFill="1" applyBorder="1" applyAlignment="1"/>
    <xf numFmtId="38" fontId="6" fillId="3" borderId="2" xfId="3" applyNumberFormat="1" applyFont="1" applyFill="1" applyBorder="1" applyAlignment="1">
      <alignment horizontal="right" vertical="center"/>
    </xf>
    <xf numFmtId="38" fontId="6" fillId="3" borderId="11" xfId="3" applyNumberFormat="1" applyFont="1" applyFill="1" applyBorder="1" applyAlignment="1">
      <alignment horizontal="right" vertical="center"/>
    </xf>
    <xf numFmtId="0" fontId="6" fillId="3" borderId="3" xfId="2" applyFont="1" applyFill="1" applyBorder="1" applyAlignment="1"/>
    <xf numFmtId="38" fontId="6" fillId="3" borderId="3" xfId="3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shrinkToFit="1"/>
    </xf>
    <xf numFmtId="0" fontId="6" fillId="0" borderId="0" xfId="2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6" fillId="3" borderId="2" xfId="2" applyFont="1" applyFill="1" applyBorder="1" applyAlignment="1">
      <alignment vertical="center" shrinkToFi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/>
    <xf numFmtId="0" fontId="6" fillId="3" borderId="3" xfId="2" applyFont="1" applyFill="1" applyBorder="1" applyAlignment="1">
      <alignment horizontal="right" vertical="center" shrinkToFit="1"/>
    </xf>
    <xf numFmtId="38" fontId="6" fillId="3" borderId="2" xfId="3" applyFont="1" applyFill="1" applyBorder="1" applyAlignment="1">
      <alignment horizontal="right" vertical="center"/>
    </xf>
    <xf numFmtId="38" fontId="6" fillId="0" borderId="0" xfId="3" applyFont="1" applyBorder="1" applyAlignment="1">
      <alignment vertical="center"/>
    </xf>
    <xf numFmtId="38" fontId="6" fillId="3" borderId="1" xfId="3" applyFont="1" applyFill="1" applyBorder="1" applyAlignment="1">
      <alignment horizontal="right" vertical="center"/>
    </xf>
    <xf numFmtId="0" fontId="6" fillId="0" borderId="0" xfId="2" applyFont="1" applyAlignment="1">
      <alignment vertical="top"/>
    </xf>
    <xf numFmtId="0" fontId="5" fillId="0" borderId="0" xfId="2" applyFont="1"/>
    <xf numFmtId="0" fontId="6" fillId="3" borderId="1" xfId="2" applyFont="1" applyFill="1" applyBorder="1" applyAlignment="1">
      <alignment horizontal="distributed" vertical="center"/>
    </xf>
    <xf numFmtId="0" fontId="6" fillId="0" borderId="0" xfId="2" applyFont="1" applyBorder="1" applyAlignment="1">
      <alignment vertical="center" textRotation="255" wrapText="1"/>
    </xf>
    <xf numFmtId="0" fontId="6" fillId="3" borderId="0" xfId="2" applyFont="1" applyFill="1" applyBorder="1" applyAlignment="1">
      <alignment horizontal="center" vertical="center" shrinkToFit="1"/>
    </xf>
    <xf numFmtId="0" fontId="6" fillId="0" borderId="0" xfId="2" applyFont="1" applyBorder="1" applyAlignment="1">
      <alignment horizontal="right" vertical="center"/>
    </xf>
    <xf numFmtId="0" fontId="6" fillId="3" borderId="17" xfId="2" applyFont="1" applyFill="1" applyBorder="1"/>
    <xf numFmtId="0" fontId="6" fillId="3" borderId="1" xfId="2" applyFont="1" applyFill="1" applyBorder="1" applyAlignment="1">
      <alignment horizontal="center" vertical="distributed" textRotation="255" shrinkToFit="1"/>
    </xf>
    <xf numFmtId="0" fontId="6" fillId="3" borderId="1" xfId="2" applyFont="1" applyFill="1" applyBorder="1" applyAlignment="1">
      <alignment horizontal="center" vertical="center" textRotation="255" shrinkToFit="1"/>
    </xf>
    <xf numFmtId="0" fontId="6" fillId="3" borderId="1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0" xfId="2" applyFont="1"/>
    <xf numFmtId="0" fontId="8" fillId="0" borderId="0" xfId="2" applyFont="1" applyAlignment="1">
      <alignment horizontal="right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3" borderId="7" xfId="2" applyFont="1" applyFill="1" applyBorder="1" applyAlignment="1">
      <alignment horizontal="right" vertical="center" shrinkToFit="1"/>
    </xf>
    <xf numFmtId="0" fontId="6" fillId="3" borderId="9" xfId="2" applyFont="1" applyFill="1" applyBorder="1" applyAlignment="1">
      <alignment horizontal="left" vertical="center" shrinkToFit="1"/>
    </xf>
    <xf numFmtId="0" fontId="6" fillId="3" borderId="35" xfId="2" applyFont="1" applyFill="1" applyBorder="1" applyAlignment="1">
      <alignment horizontal="center" vertical="center"/>
    </xf>
    <xf numFmtId="0" fontId="6" fillId="3" borderId="25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right" vertical="center" shrinkToFit="1"/>
    </xf>
    <xf numFmtId="0" fontId="6" fillId="3" borderId="14" xfId="2" applyFont="1" applyFill="1" applyBorder="1" applyAlignment="1">
      <alignment horizontal="left" vertical="center" shrinkToFit="1"/>
    </xf>
    <xf numFmtId="0" fontId="6" fillId="3" borderId="36" xfId="2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/>
    </xf>
    <xf numFmtId="0" fontId="6" fillId="3" borderId="3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33" xfId="2" applyFont="1" applyFill="1" applyBorder="1" applyAlignment="1">
      <alignment horizontal="center" vertical="center"/>
    </xf>
    <xf numFmtId="0" fontId="6" fillId="3" borderId="34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/>
    </xf>
    <xf numFmtId="0" fontId="8" fillId="0" borderId="0" xfId="2" applyFont="1" applyBorder="1"/>
    <xf numFmtId="0" fontId="8" fillId="0" borderId="0" xfId="2" applyFont="1" applyAlignment="1">
      <alignment horizontal="right" vertical="top"/>
    </xf>
    <xf numFmtId="0" fontId="6" fillId="3" borderId="1" xfId="2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 wrapText="1" shrinkToFit="1"/>
    </xf>
    <xf numFmtId="58" fontId="8" fillId="0" borderId="0" xfId="2" applyNumberFormat="1" applyFont="1" applyAlignment="1">
      <alignment horizontal="right"/>
    </xf>
    <xf numFmtId="0" fontId="8" fillId="0" borderId="0" xfId="2" applyFont="1" applyAlignment="1">
      <alignment horizontal="left"/>
    </xf>
    <xf numFmtId="0" fontId="6" fillId="3" borderId="1" xfId="2" applyFont="1" applyFill="1" applyBorder="1" applyAlignment="1">
      <alignment horizontal="center" vertical="center" wrapText="1" shrinkToFi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vertical="top"/>
    </xf>
    <xf numFmtId="0" fontId="6" fillId="0" borderId="0" xfId="0" applyFont="1" applyFill="1" applyAlignment="1"/>
    <xf numFmtId="0" fontId="8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vertical="center"/>
    </xf>
    <xf numFmtId="40" fontId="6" fillId="0" borderId="2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distributed" vertical="center"/>
    </xf>
    <xf numFmtId="38" fontId="6" fillId="0" borderId="11" xfId="1" applyFont="1" applyFill="1" applyBorder="1" applyAlignment="1">
      <alignment horizontal="right" vertical="center"/>
    </xf>
    <xf numFmtId="40" fontId="6" fillId="0" borderId="11" xfId="1" applyNumberFormat="1" applyFont="1" applyFill="1" applyBorder="1" applyAlignment="1">
      <alignment horizontal="right" vertical="center"/>
    </xf>
    <xf numFmtId="176" fontId="6" fillId="0" borderId="11" xfId="1" applyNumberFormat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vertical="center"/>
    </xf>
    <xf numFmtId="40" fontId="6" fillId="0" borderId="11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6" fillId="0" borderId="11" xfId="1" quotePrefix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40" fontId="6" fillId="0" borderId="3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38" fontId="6" fillId="0" borderId="35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36" xfId="1" applyFont="1" applyFill="1" applyBorder="1" applyAlignment="1">
      <alignment vertical="center"/>
    </xf>
    <xf numFmtId="38" fontId="6" fillId="0" borderId="27" xfId="1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38" fontId="6" fillId="0" borderId="37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0" fontId="6" fillId="4" borderId="41" xfId="2" applyFont="1" applyFill="1" applyBorder="1" applyAlignment="1">
      <alignment vertical="center"/>
    </xf>
    <xf numFmtId="0" fontId="6" fillId="4" borderId="41" xfId="2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top" wrapText="1"/>
    </xf>
    <xf numFmtId="0" fontId="6" fillId="3" borderId="1" xfId="2" applyFont="1" applyFill="1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8" fillId="3" borderId="1" xfId="2" applyFont="1" applyFill="1" applyBorder="1" applyAlignment="1">
      <alignment horizontal="center" vertical="center" wrapText="1" shrinkToFit="1"/>
    </xf>
    <xf numFmtId="0" fontId="8" fillId="3" borderId="1" xfId="2" applyFont="1" applyFill="1" applyBorder="1" applyAlignment="1">
      <alignment horizontal="center" vertical="center" shrinkToFit="1"/>
    </xf>
    <xf numFmtId="177" fontId="6" fillId="3" borderId="1" xfId="2" applyNumberFormat="1" applyFont="1" applyFill="1" applyBorder="1" applyAlignment="1">
      <alignment horizontal="center" vertical="center" wrapText="1" shrinkToFit="1"/>
    </xf>
    <xf numFmtId="177" fontId="6" fillId="3" borderId="1" xfId="2" applyNumberFormat="1" applyFont="1" applyFill="1" applyBorder="1" applyAlignment="1">
      <alignment horizontal="center" vertical="center" shrinkToFit="1"/>
    </xf>
    <xf numFmtId="0" fontId="6" fillId="3" borderId="2" xfId="2" applyFont="1" applyFill="1" applyBorder="1" applyAlignment="1">
      <alignment horizontal="center" vertical="center" shrinkToFit="1"/>
    </xf>
    <xf numFmtId="0" fontId="6" fillId="3" borderId="4" xfId="2" applyFont="1" applyFill="1" applyBorder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 shrinkToFit="1"/>
    </xf>
    <xf numFmtId="0" fontId="6" fillId="3" borderId="12" xfId="2" applyFont="1" applyFill="1" applyBorder="1" applyAlignment="1">
      <alignment horizontal="distributed" vertical="center"/>
    </xf>
    <xf numFmtId="0" fontId="6" fillId="3" borderId="15" xfId="2" applyFont="1" applyFill="1" applyBorder="1" applyAlignment="1">
      <alignment horizontal="distributed" vertical="center"/>
    </xf>
    <xf numFmtId="0" fontId="6" fillId="3" borderId="16" xfId="2" applyFont="1" applyFill="1" applyBorder="1" applyAlignment="1">
      <alignment horizontal="distributed" vertical="center"/>
    </xf>
    <xf numFmtId="0" fontId="6" fillId="3" borderId="1" xfId="2" applyFont="1" applyFill="1" applyBorder="1" applyAlignment="1">
      <alignment horizontal="distributed" vertical="center"/>
    </xf>
    <xf numFmtId="0" fontId="6" fillId="3" borderId="7" xfId="2" applyFont="1" applyFill="1" applyBorder="1" applyAlignment="1">
      <alignment horizontal="center" vertical="center" shrinkToFit="1"/>
    </xf>
    <xf numFmtId="0" fontId="6" fillId="3" borderId="13" xfId="2" applyFont="1" applyFill="1" applyBorder="1" applyAlignment="1">
      <alignment horizontal="center" vertical="center" shrinkToFit="1"/>
    </xf>
    <xf numFmtId="0" fontId="6" fillId="3" borderId="9" xfId="2" applyFont="1" applyFill="1" applyBorder="1" applyAlignment="1">
      <alignment horizontal="center" vertical="center" shrinkToFit="1"/>
    </xf>
    <xf numFmtId="0" fontId="6" fillId="3" borderId="7" xfId="2" applyFont="1" applyFill="1" applyBorder="1" applyAlignment="1">
      <alignment horizontal="distributed" vertical="center"/>
    </xf>
    <xf numFmtId="0" fontId="6" fillId="3" borderId="13" xfId="2" applyFont="1" applyFill="1" applyBorder="1" applyAlignment="1">
      <alignment horizontal="distributed" vertical="center"/>
    </xf>
    <xf numFmtId="0" fontId="6" fillId="3" borderId="9" xfId="2" applyFont="1" applyFill="1" applyBorder="1" applyAlignment="1">
      <alignment horizontal="distributed" vertical="center"/>
    </xf>
    <xf numFmtId="0" fontId="6" fillId="3" borderId="10" xfId="2" applyFont="1" applyFill="1" applyBorder="1" applyAlignment="1">
      <alignment horizontal="distributed" vertical="center"/>
    </xf>
    <xf numFmtId="0" fontId="6" fillId="3" borderId="0" xfId="2" applyFont="1" applyFill="1" applyBorder="1" applyAlignment="1">
      <alignment horizontal="distributed" vertical="center"/>
    </xf>
    <xf numFmtId="0" fontId="6" fillId="3" borderId="14" xfId="2" applyFont="1" applyFill="1" applyBorder="1" applyAlignment="1">
      <alignment horizontal="distributed" vertical="center"/>
    </xf>
    <xf numFmtId="0" fontId="5" fillId="0" borderId="0" xfId="2" applyFont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3" borderId="18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distributed"/>
    </xf>
    <xf numFmtId="0" fontId="6" fillId="3" borderId="4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distributed"/>
    </xf>
    <xf numFmtId="0" fontId="6" fillId="3" borderId="11" xfId="2" applyFont="1" applyFill="1" applyBorder="1" applyAlignment="1">
      <alignment horizontal="center" vertical="distributed"/>
    </xf>
    <xf numFmtId="0" fontId="6" fillId="3" borderId="3" xfId="2" applyFont="1" applyFill="1" applyBorder="1" applyAlignment="1">
      <alignment horizontal="center" vertical="distributed"/>
    </xf>
    <xf numFmtId="0" fontId="6" fillId="3" borderId="3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BD89E793-335F-4C61-B32D-C9FED84BFE2E}"/>
    <cellStyle name="標準" xfId="0" builtinId="0"/>
    <cellStyle name="標準 2" xfId="2" xr:uid="{41445D07-18BD-483F-9F6F-CB3F97499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1"/>
            </a:pPr>
            <a:r>
              <a:rPr lang="ja-JP" sz="14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専業・兼業別漁業漁家の推移</a:t>
            </a:r>
            <a:endParaRPr lang="en-US" sz="1400" b="1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</c:rich>
      </c:tx>
      <c:layout>
        <c:manualLayout>
          <c:xMode val="edge"/>
          <c:yMode val="edge"/>
          <c:x val="0.19086359982029275"/>
          <c:y val="3.2676793587770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90000"/>
          </a:schemeClr>
        </a:solidFill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555478707053511"/>
          <c:y val="0.17879833319804098"/>
          <c:w val="0.83749733985954455"/>
          <c:h val="0.59335815948264203"/>
        </c:manualLayout>
      </c:layout>
      <c:bar3DChart>
        <c:barDir val="col"/>
        <c:grouping val="stacked"/>
        <c:varyColors val="0"/>
        <c:ser>
          <c:idx val="0"/>
          <c:order val="0"/>
          <c:tx>
            <c:v>専業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'5-15'!$G$14:$G$19</c:f>
              <c:strCache>
                <c:ptCount val="6"/>
                <c:pt idx="0">
                  <c:v>平成5年</c:v>
                </c:pt>
                <c:pt idx="1">
                  <c:v>平成10年</c:v>
                </c:pt>
                <c:pt idx="2">
                  <c:v>平成15年</c:v>
                </c:pt>
                <c:pt idx="3">
                  <c:v>平成20年</c:v>
                </c:pt>
                <c:pt idx="4">
                  <c:v>平成25年</c:v>
                </c:pt>
                <c:pt idx="5">
                  <c:v>平成30</c:v>
                </c:pt>
              </c:strCache>
            </c:strRef>
          </c:cat>
          <c:val>
            <c:numRef>
              <c:f>'5-15'!$H$14:$H$19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8-4945-B19A-8A93C8A0F305}"/>
            </c:ext>
          </c:extLst>
        </c:ser>
        <c:ser>
          <c:idx val="1"/>
          <c:order val="1"/>
          <c:tx>
            <c:strRef>
              <c:f>'5-15'!$H$9</c:f>
              <c:strCache>
                <c:ptCount val="1"/>
                <c:pt idx="0">
                  <c:v>兼業（漁業が従）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'5-15'!$G$14:$G$19</c:f>
              <c:strCache>
                <c:ptCount val="6"/>
                <c:pt idx="0">
                  <c:v>平成5年</c:v>
                </c:pt>
                <c:pt idx="1">
                  <c:v>平成10年</c:v>
                </c:pt>
                <c:pt idx="2">
                  <c:v>平成15年</c:v>
                </c:pt>
                <c:pt idx="3">
                  <c:v>平成20年</c:v>
                </c:pt>
                <c:pt idx="4">
                  <c:v>平成25年</c:v>
                </c:pt>
                <c:pt idx="5">
                  <c:v>平成30</c:v>
                </c:pt>
              </c:strCache>
            </c:strRef>
          </c:cat>
          <c:val>
            <c:numRef>
              <c:f>'5-15'!$I$14:$I$19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14</c:v>
                </c:pt>
                <c:pt idx="4">
                  <c:v>8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8-4945-B19A-8A93C8A0F305}"/>
            </c:ext>
          </c:extLst>
        </c:ser>
        <c:ser>
          <c:idx val="2"/>
          <c:order val="2"/>
          <c:tx>
            <c:strRef>
              <c:f>'5-15'!$H$9</c:f>
              <c:strCache>
                <c:ptCount val="1"/>
                <c:pt idx="0">
                  <c:v>兼業（漁業が従）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'5-15'!$G$14:$G$19</c:f>
              <c:strCache>
                <c:ptCount val="6"/>
                <c:pt idx="0">
                  <c:v>平成5年</c:v>
                </c:pt>
                <c:pt idx="1">
                  <c:v>平成10年</c:v>
                </c:pt>
                <c:pt idx="2">
                  <c:v>平成15年</c:v>
                </c:pt>
                <c:pt idx="3">
                  <c:v>平成20年</c:v>
                </c:pt>
                <c:pt idx="4">
                  <c:v>平成25年</c:v>
                </c:pt>
                <c:pt idx="5">
                  <c:v>平成30</c:v>
                </c:pt>
              </c:strCache>
            </c:strRef>
          </c:cat>
          <c:val>
            <c:numRef>
              <c:f>'5-15'!$J$14:$J$19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8-4945-B19A-8A93C8A0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04813872"/>
        <c:axId val="1"/>
        <c:axId val="0"/>
      </c:bar3DChart>
      <c:catAx>
        <c:axId val="4048138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ja-JP" sz="900"/>
                  <a:t>戸</a:t>
                </a:r>
              </a:p>
            </c:rich>
          </c:tx>
          <c:layout>
            <c:manualLayout>
              <c:xMode val="edge"/>
              <c:yMode val="edge"/>
              <c:x val="6.6952188408881327E-2"/>
              <c:y val="0.13096030521957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04813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 rot="0" vert="horz"/>
          <a:lstStyle/>
          <a:p>
            <a:pPr>
              <a:defRPr sz="800"/>
            </a:pPr>
            <a:endParaRPr lang="ja-JP"/>
          </a:p>
        </c:txPr>
      </c:legendEntry>
      <c:layout>
        <c:manualLayout>
          <c:xMode val="edge"/>
          <c:yMode val="edge"/>
          <c:x val="0.13927076682982195"/>
          <c:y val="0.12994696539221257"/>
          <c:w val="0.32410530609349508"/>
          <c:h val="0.17701348864897043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GSｺﾞｼｯｸM" panose="020B0600000000000000" pitchFamily="50" charset="-128"/>
          <a:ea typeface="HGS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97267</xdr:colOff>
      <xdr:row>18</xdr:row>
      <xdr:rowOff>219187</xdr:rowOff>
    </xdr:from>
    <xdr:to>
      <xdr:col>11</xdr:col>
      <xdr:colOff>386378</xdr:colOff>
      <xdr:row>35</xdr:row>
      <xdr:rowOff>28238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37F50BCE-5874-4198-8C99-AC70705D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314" y="5140811"/>
          <a:ext cx="5667935" cy="2991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13</xdr:row>
      <xdr:rowOff>152400</xdr:rowOff>
    </xdr:from>
    <xdr:to>
      <xdr:col>4</xdr:col>
      <xdr:colOff>594360</xdr:colOff>
      <xdr:row>22</xdr:row>
      <xdr:rowOff>160020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2C7695D1-75E8-409A-AD75-144549469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70FC-536D-4960-A1A7-1786F2DFD759}">
  <sheetPr codeName="Sheet1">
    <tabColor theme="0"/>
  </sheetPr>
  <dimension ref="A1:N19"/>
  <sheetViews>
    <sheetView view="pageBreakPreview" topLeftCell="A5" zoomScaleNormal="100" zoomScaleSheetLayoutView="100" workbookViewId="0">
      <selection activeCell="G12" sqref="G12"/>
    </sheetView>
  </sheetViews>
  <sheetFormatPr defaultColWidth="8.09765625" defaultRowHeight="26.25" customHeight="1" x14ac:dyDescent="0.2"/>
  <cols>
    <col min="1" max="1" width="10.296875" style="1" customWidth="1"/>
    <col min="2" max="2" width="9" style="1" customWidth="1"/>
    <col min="3" max="7" width="9.59765625" style="1" customWidth="1"/>
    <col min="8" max="10" width="8.09765625" style="1"/>
    <col min="11" max="11" width="1.69921875" style="1" customWidth="1"/>
    <col min="12" max="16384" width="8.09765625" style="1"/>
  </cols>
  <sheetData>
    <row r="1" spans="1:14" ht="27" customHeight="1" x14ac:dyDescent="0.2">
      <c r="A1" s="223" t="s">
        <v>104</v>
      </c>
      <c r="B1" s="223"/>
      <c r="C1" s="223"/>
      <c r="D1" s="223"/>
      <c r="E1" s="223"/>
      <c r="F1" s="223"/>
      <c r="G1" s="223"/>
    </row>
    <row r="2" spans="1:14" ht="16.8" customHeight="1" x14ac:dyDescent="0.2">
      <c r="G2" s="2"/>
    </row>
    <row r="3" spans="1:14" ht="26.25" customHeight="1" x14ac:dyDescent="0.2">
      <c r="A3" s="221" t="s">
        <v>3</v>
      </c>
      <c r="B3" s="220" t="s">
        <v>79</v>
      </c>
      <c r="C3" s="220" t="s">
        <v>105</v>
      </c>
      <c r="D3" s="220" t="s">
        <v>106</v>
      </c>
      <c r="E3" s="220"/>
      <c r="F3" s="220"/>
      <c r="G3" s="220" t="s">
        <v>107</v>
      </c>
      <c r="I3" s="96"/>
      <c r="J3" s="96"/>
      <c r="K3" s="96"/>
      <c r="L3" s="96"/>
      <c r="M3" s="96"/>
      <c r="N3" s="96"/>
    </row>
    <row r="4" spans="1:14" ht="26.25" customHeight="1" x14ac:dyDescent="0.2">
      <c r="A4" s="221"/>
      <c r="B4" s="220"/>
      <c r="C4" s="220"/>
      <c r="D4" s="3" t="s">
        <v>52</v>
      </c>
      <c r="E4" s="29" t="s">
        <v>305</v>
      </c>
      <c r="F4" s="29" t="s">
        <v>306</v>
      </c>
      <c r="G4" s="220"/>
      <c r="I4" s="17"/>
      <c r="J4" s="17"/>
      <c r="K4" s="96"/>
      <c r="L4" s="11"/>
      <c r="M4" s="17"/>
      <c r="N4" s="96"/>
    </row>
    <row r="5" spans="1:14" ht="22.95" customHeight="1" x14ac:dyDescent="0.2">
      <c r="A5" s="4" t="s">
        <v>109</v>
      </c>
      <c r="B5" s="5">
        <v>200</v>
      </c>
      <c r="C5" s="5">
        <v>33</v>
      </c>
      <c r="D5" s="5">
        <v>62</v>
      </c>
      <c r="E5" s="5">
        <v>16</v>
      </c>
      <c r="F5" s="5">
        <v>46</v>
      </c>
      <c r="G5" s="6">
        <v>105</v>
      </c>
      <c r="I5" s="11"/>
      <c r="J5" s="12"/>
      <c r="K5" s="96"/>
      <c r="L5" s="11"/>
      <c r="M5" s="12"/>
      <c r="N5" s="96"/>
    </row>
    <row r="6" spans="1:14" ht="22.95" customHeight="1" x14ac:dyDescent="0.2">
      <c r="A6" s="8" t="s">
        <v>110</v>
      </c>
      <c r="B6" s="9">
        <v>207</v>
      </c>
      <c r="C6" s="9">
        <v>30</v>
      </c>
      <c r="D6" s="9">
        <v>40</v>
      </c>
      <c r="E6" s="9">
        <v>7</v>
      </c>
      <c r="F6" s="9">
        <v>33</v>
      </c>
      <c r="G6" s="10">
        <v>137</v>
      </c>
      <c r="I6" s="11"/>
      <c r="J6" s="12"/>
      <c r="K6" s="96"/>
      <c r="L6" s="11"/>
      <c r="M6" s="12"/>
      <c r="N6" s="96"/>
    </row>
    <row r="7" spans="1:14" ht="22.95" customHeight="1" x14ac:dyDescent="0.2">
      <c r="A7" s="8" t="s">
        <v>111</v>
      </c>
      <c r="B7" s="9">
        <v>174</v>
      </c>
      <c r="C7" s="9">
        <v>18</v>
      </c>
      <c r="D7" s="9">
        <v>26</v>
      </c>
      <c r="E7" s="9">
        <v>9</v>
      </c>
      <c r="F7" s="9">
        <v>17</v>
      </c>
      <c r="G7" s="9">
        <v>130</v>
      </c>
      <c r="I7" s="11"/>
      <c r="J7" s="12"/>
      <c r="K7" s="96"/>
      <c r="L7" s="11"/>
      <c r="M7" s="12"/>
      <c r="N7" s="96"/>
    </row>
    <row r="8" spans="1:14" ht="22.95" customHeight="1" x14ac:dyDescent="0.2">
      <c r="A8" s="8" t="s">
        <v>112</v>
      </c>
      <c r="B8" s="9">
        <v>119</v>
      </c>
      <c r="C8" s="9">
        <v>12</v>
      </c>
      <c r="D8" s="9">
        <v>14</v>
      </c>
      <c r="E8" s="9">
        <v>5</v>
      </c>
      <c r="F8" s="9">
        <v>9</v>
      </c>
      <c r="G8" s="9">
        <v>93</v>
      </c>
      <c r="I8" s="11"/>
      <c r="J8" s="12"/>
      <c r="K8" s="96"/>
      <c r="L8" s="11"/>
      <c r="M8" s="12"/>
      <c r="N8" s="96"/>
    </row>
    <row r="9" spans="1:14" ht="26.25" customHeight="1" x14ac:dyDescent="0.2">
      <c r="A9" s="220" t="s">
        <v>113</v>
      </c>
      <c r="B9" s="221" t="s">
        <v>114</v>
      </c>
      <c r="C9" s="221" t="s">
        <v>115</v>
      </c>
      <c r="D9" s="221"/>
      <c r="E9" s="221"/>
      <c r="F9" s="221"/>
      <c r="G9" s="221" t="s">
        <v>116</v>
      </c>
      <c r="I9" s="11"/>
      <c r="J9" s="12"/>
      <c r="K9" s="96"/>
      <c r="L9" s="11"/>
      <c r="M9" s="12"/>
      <c r="N9" s="96"/>
    </row>
    <row r="10" spans="1:14" ht="26.25" customHeight="1" x14ac:dyDescent="0.2">
      <c r="A10" s="220"/>
      <c r="B10" s="221"/>
      <c r="C10" s="3" t="s">
        <v>117</v>
      </c>
      <c r="D10" s="3" t="s">
        <v>118</v>
      </c>
      <c r="E10" s="3" t="s">
        <v>119</v>
      </c>
      <c r="F10" s="3" t="s">
        <v>120</v>
      </c>
      <c r="G10" s="221"/>
      <c r="I10" s="11"/>
      <c r="J10" s="12"/>
      <c r="K10" s="96"/>
      <c r="L10" s="11"/>
      <c r="M10" s="12"/>
      <c r="N10" s="96"/>
    </row>
    <row r="11" spans="1:14" ht="22.95" customHeight="1" x14ac:dyDescent="0.2">
      <c r="A11" s="14" t="s">
        <v>121</v>
      </c>
      <c r="B11" s="15">
        <v>73</v>
      </c>
      <c r="C11" s="15">
        <v>18</v>
      </c>
      <c r="D11" s="15">
        <v>5</v>
      </c>
      <c r="E11" s="15">
        <v>1</v>
      </c>
      <c r="F11" s="15">
        <v>12</v>
      </c>
      <c r="G11" s="16">
        <v>57</v>
      </c>
      <c r="I11" s="17"/>
      <c r="J11" s="18"/>
      <c r="K11" s="96"/>
      <c r="L11" s="11"/>
      <c r="M11" s="12"/>
      <c r="N11" s="96"/>
    </row>
    <row r="12" spans="1:14" ht="26.25" customHeight="1" x14ac:dyDescent="0.2">
      <c r="A12" s="20"/>
      <c r="B12" s="21"/>
      <c r="C12" s="21"/>
      <c r="D12" s="21"/>
      <c r="E12" s="21"/>
      <c r="F12" s="21"/>
      <c r="G12" s="149" t="s">
        <v>122</v>
      </c>
      <c r="I12" s="17"/>
      <c r="J12" s="18"/>
      <c r="K12" s="96"/>
      <c r="L12" s="11"/>
      <c r="M12" s="12"/>
      <c r="N12" s="96"/>
    </row>
    <row r="13" spans="1:14" ht="26.25" customHeight="1" x14ac:dyDescent="0.2">
      <c r="A13" s="20"/>
      <c r="B13" s="21"/>
      <c r="C13" s="21"/>
      <c r="D13" s="21"/>
      <c r="E13" s="21"/>
      <c r="F13" s="21"/>
      <c r="G13" s="22"/>
      <c r="I13" s="17"/>
      <c r="J13" s="18"/>
      <c r="L13" s="11"/>
      <c r="M13" s="12"/>
    </row>
    <row r="14" spans="1:14" ht="22.8" customHeight="1" x14ac:dyDescent="0.2">
      <c r="A14" s="219" t="s">
        <v>124</v>
      </c>
      <c r="B14" s="219"/>
      <c r="C14" s="219"/>
      <c r="D14" s="219"/>
      <c r="E14" s="219"/>
      <c r="F14" s="219"/>
      <c r="G14" s="219"/>
      <c r="H14" s="18"/>
    </row>
    <row r="15" spans="1:14" ht="21" customHeight="1" x14ac:dyDescent="0.2">
      <c r="A15" s="222" t="s">
        <v>123</v>
      </c>
      <c r="B15" s="222"/>
      <c r="C15" s="222"/>
      <c r="D15" s="222"/>
      <c r="E15" s="222"/>
      <c r="F15" s="222"/>
      <c r="G15" s="222"/>
      <c r="H15" s="23"/>
    </row>
    <row r="16" spans="1:14" ht="36" customHeight="1" x14ac:dyDescent="0.2">
      <c r="A16" s="219" t="s">
        <v>125</v>
      </c>
      <c r="B16" s="219"/>
      <c r="C16" s="219"/>
      <c r="D16" s="219"/>
      <c r="E16" s="219"/>
      <c r="F16" s="219"/>
      <c r="G16" s="219"/>
      <c r="H16" s="23"/>
    </row>
    <row r="17" spans="1:8" ht="36" customHeight="1" x14ac:dyDescent="0.2">
      <c r="A17" s="219" t="s">
        <v>126</v>
      </c>
      <c r="B17" s="219"/>
      <c r="C17" s="219"/>
      <c r="D17" s="219"/>
      <c r="E17" s="219"/>
      <c r="F17" s="219"/>
      <c r="G17" s="219"/>
      <c r="H17" s="23"/>
    </row>
    <row r="18" spans="1:8" ht="36" customHeight="1" x14ac:dyDescent="0.2">
      <c r="A18" s="219" t="s">
        <v>127</v>
      </c>
      <c r="B18" s="219"/>
      <c r="C18" s="219"/>
      <c r="D18" s="219"/>
      <c r="E18" s="219"/>
      <c r="F18" s="219"/>
      <c r="G18" s="219"/>
    </row>
    <row r="19" spans="1:8" ht="18.600000000000001" customHeight="1" x14ac:dyDescent="0.2"/>
  </sheetData>
  <mergeCells count="15">
    <mergeCell ref="A1:G1"/>
    <mergeCell ref="A3:A4"/>
    <mergeCell ref="B3:B4"/>
    <mergeCell ref="C3:C4"/>
    <mergeCell ref="D3:F3"/>
    <mergeCell ref="G3:G4"/>
    <mergeCell ref="A16:G16"/>
    <mergeCell ref="A17:G17"/>
    <mergeCell ref="A18:G18"/>
    <mergeCell ref="A9:A10"/>
    <mergeCell ref="B9:B10"/>
    <mergeCell ref="C9:F9"/>
    <mergeCell ref="G9:G10"/>
    <mergeCell ref="A14:G14"/>
    <mergeCell ref="A15:G1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rowBreaks count="1" manualBreakCount="1">
    <brk id="36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318D-E3EC-49E4-AB8E-E71CFF1C2B73}">
  <sheetPr codeName="Sheet5"/>
  <dimension ref="A1:L11"/>
  <sheetViews>
    <sheetView view="pageBreakPreview" zoomScale="115" zoomScaleNormal="100" zoomScaleSheetLayoutView="115" workbookViewId="0">
      <selection activeCell="K11" sqref="K11"/>
    </sheetView>
  </sheetViews>
  <sheetFormatPr defaultRowHeight="13.2" x14ac:dyDescent="0.2"/>
  <cols>
    <col min="1" max="1" width="4.5" style="177" customWidth="1"/>
    <col min="2" max="2" width="3.3984375" style="177" customWidth="1"/>
    <col min="3" max="4" width="2.69921875" style="177" customWidth="1"/>
    <col min="5" max="5" width="4.5" style="177" customWidth="1"/>
    <col min="6" max="6" width="3.3984375" style="177" customWidth="1"/>
    <col min="7" max="7" width="2.69921875" style="177" customWidth="1"/>
    <col min="8" max="12" width="9" style="177" customWidth="1"/>
    <col min="13" max="257" width="8.69921875" style="177"/>
    <col min="258" max="258" width="4.5" style="177" customWidth="1"/>
    <col min="259" max="259" width="3.3984375" style="177" customWidth="1"/>
    <col min="260" max="261" width="2.69921875" style="177" customWidth="1"/>
    <col min="262" max="262" width="3.3984375" style="177" customWidth="1"/>
    <col min="263" max="263" width="2.69921875" style="177" customWidth="1"/>
    <col min="264" max="268" width="9" style="177" customWidth="1"/>
    <col min="269" max="513" width="8.69921875" style="177"/>
    <col min="514" max="514" width="4.5" style="177" customWidth="1"/>
    <col min="515" max="515" width="3.3984375" style="177" customWidth="1"/>
    <col min="516" max="517" width="2.69921875" style="177" customWidth="1"/>
    <col min="518" max="518" width="3.3984375" style="177" customWidth="1"/>
    <col min="519" max="519" width="2.69921875" style="177" customWidth="1"/>
    <col min="520" max="524" width="9" style="177" customWidth="1"/>
    <col min="525" max="769" width="8.69921875" style="177"/>
    <col min="770" max="770" width="4.5" style="177" customWidth="1"/>
    <col min="771" max="771" width="3.3984375" style="177" customWidth="1"/>
    <col min="772" max="773" width="2.69921875" style="177" customWidth="1"/>
    <col min="774" max="774" width="3.3984375" style="177" customWidth="1"/>
    <col min="775" max="775" width="2.69921875" style="177" customWidth="1"/>
    <col min="776" max="780" width="9" style="177" customWidth="1"/>
    <col min="781" max="1025" width="8.69921875" style="177"/>
    <col min="1026" max="1026" width="4.5" style="177" customWidth="1"/>
    <col min="1027" max="1027" width="3.3984375" style="177" customWidth="1"/>
    <col min="1028" max="1029" width="2.69921875" style="177" customWidth="1"/>
    <col min="1030" max="1030" width="3.3984375" style="177" customWidth="1"/>
    <col min="1031" max="1031" width="2.69921875" style="177" customWidth="1"/>
    <col min="1032" max="1036" width="9" style="177" customWidth="1"/>
    <col min="1037" max="1281" width="8.69921875" style="177"/>
    <col min="1282" max="1282" width="4.5" style="177" customWidth="1"/>
    <col min="1283" max="1283" width="3.3984375" style="177" customWidth="1"/>
    <col min="1284" max="1285" width="2.69921875" style="177" customWidth="1"/>
    <col min="1286" max="1286" width="3.3984375" style="177" customWidth="1"/>
    <col min="1287" max="1287" width="2.69921875" style="177" customWidth="1"/>
    <col min="1288" max="1292" width="9" style="177" customWidth="1"/>
    <col min="1293" max="1537" width="8.69921875" style="177"/>
    <col min="1538" max="1538" width="4.5" style="177" customWidth="1"/>
    <col min="1539" max="1539" width="3.3984375" style="177" customWidth="1"/>
    <col min="1540" max="1541" width="2.69921875" style="177" customWidth="1"/>
    <col min="1542" max="1542" width="3.3984375" style="177" customWidth="1"/>
    <col min="1543" max="1543" width="2.69921875" style="177" customWidth="1"/>
    <col min="1544" max="1548" width="9" style="177" customWidth="1"/>
    <col min="1549" max="1793" width="8.69921875" style="177"/>
    <col min="1794" max="1794" width="4.5" style="177" customWidth="1"/>
    <col min="1795" max="1795" width="3.3984375" style="177" customWidth="1"/>
    <col min="1796" max="1797" width="2.69921875" style="177" customWidth="1"/>
    <col min="1798" max="1798" width="3.3984375" style="177" customWidth="1"/>
    <col min="1799" max="1799" width="2.69921875" style="177" customWidth="1"/>
    <col min="1800" max="1804" width="9" style="177" customWidth="1"/>
    <col min="1805" max="2049" width="8.69921875" style="177"/>
    <col min="2050" max="2050" width="4.5" style="177" customWidth="1"/>
    <col min="2051" max="2051" width="3.3984375" style="177" customWidth="1"/>
    <col min="2052" max="2053" width="2.69921875" style="177" customWidth="1"/>
    <col min="2054" max="2054" width="3.3984375" style="177" customWidth="1"/>
    <col min="2055" max="2055" width="2.69921875" style="177" customWidth="1"/>
    <col min="2056" max="2060" width="9" style="177" customWidth="1"/>
    <col min="2061" max="2305" width="8.69921875" style="177"/>
    <col min="2306" max="2306" width="4.5" style="177" customWidth="1"/>
    <col min="2307" max="2307" width="3.3984375" style="177" customWidth="1"/>
    <col min="2308" max="2309" width="2.69921875" style="177" customWidth="1"/>
    <col min="2310" max="2310" width="3.3984375" style="177" customWidth="1"/>
    <col min="2311" max="2311" width="2.69921875" style="177" customWidth="1"/>
    <col min="2312" max="2316" width="9" style="177" customWidth="1"/>
    <col min="2317" max="2561" width="8.69921875" style="177"/>
    <col min="2562" max="2562" width="4.5" style="177" customWidth="1"/>
    <col min="2563" max="2563" width="3.3984375" style="177" customWidth="1"/>
    <col min="2564" max="2565" width="2.69921875" style="177" customWidth="1"/>
    <col min="2566" max="2566" width="3.3984375" style="177" customWidth="1"/>
    <col min="2567" max="2567" width="2.69921875" style="177" customWidth="1"/>
    <col min="2568" max="2572" width="9" style="177" customWidth="1"/>
    <col min="2573" max="2817" width="8.69921875" style="177"/>
    <col min="2818" max="2818" width="4.5" style="177" customWidth="1"/>
    <col min="2819" max="2819" width="3.3984375" style="177" customWidth="1"/>
    <col min="2820" max="2821" width="2.69921875" style="177" customWidth="1"/>
    <col min="2822" max="2822" width="3.3984375" style="177" customWidth="1"/>
    <col min="2823" max="2823" width="2.69921875" style="177" customWidth="1"/>
    <col min="2824" max="2828" width="9" style="177" customWidth="1"/>
    <col min="2829" max="3073" width="8.69921875" style="177"/>
    <col min="3074" max="3074" width="4.5" style="177" customWidth="1"/>
    <col min="3075" max="3075" width="3.3984375" style="177" customWidth="1"/>
    <col min="3076" max="3077" width="2.69921875" style="177" customWidth="1"/>
    <col min="3078" max="3078" width="3.3984375" style="177" customWidth="1"/>
    <col min="3079" max="3079" width="2.69921875" style="177" customWidth="1"/>
    <col min="3080" max="3084" width="9" style="177" customWidth="1"/>
    <col min="3085" max="3329" width="8.69921875" style="177"/>
    <col min="3330" max="3330" width="4.5" style="177" customWidth="1"/>
    <col min="3331" max="3331" width="3.3984375" style="177" customWidth="1"/>
    <col min="3332" max="3333" width="2.69921875" style="177" customWidth="1"/>
    <col min="3334" max="3334" width="3.3984375" style="177" customWidth="1"/>
    <col min="3335" max="3335" width="2.69921875" style="177" customWidth="1"/>
    <col min="3336" max="3340" width="9" style="177" customWidth="1"/>
    <col min="3341" max="3585" width="8.69921875" style="177"/>
    <col min="3586" max="3586" width="4.5" style="177" customWidth="1"/>
    <col min="3587" max="3587" width="3.3984375" style="177" customWidth="1"/>
    <col min="3588" max="3589" width="2.69921875" style="177" customWidth="1"/>
    <col min="3590" max="3590" width="3.3984375" style="177" customWidth="1"/>
    <col min="3591" max="3591" width="2.69921875" style="177" customWidth="1"/>
    <col min="3592" max="3596" width="9" style="177" customWidth="1"/>
    <col min="3597" max="3841" width="8.69921875" style="177"/>
    <col min="3842" max="3842" width="4.5" style="177" customWidth="1"/>
    <col min="3843" max="3843" width="3.3984375" style="177" customWidth="1"/>
    <col min="3844" max="3845" width="2.69921875" style="177" customWidth="1"/>
    <col min="3846" max="3846" width="3.3984375" style="177" customWidth="1"/>
    <col min="3847" max="3847" width="2.69921875" style="177" customWidth="1"/>
    <col min="3848" max="3852" width="9" style="177" customWidth="1"/>
    <col min="3853" max="4097" width="8.69921875" style="177"/>
    <col min="4098" max="4098" width="4.5" style="177" customWidth="1"/>
    <col min="4099" max="4099" width="3.3984375" style="177" customWidth="1"/>
    <col min="4100" max="4101" width="2.69921875" style="177" customWidth="1"/>
    <col min="4102" max="4102" width="3.3984375" style="177" customWidth="1"/>
    <col min="4103" max="4103" width="2.69921875" style="177" customWidth="1"/>
    <col min="4104" max="4108" width="9" style="177" customWidth="1"/>
    <col min="4109" max="4353" width="8.69921875" style="177"/>
    <col min="4354" max="4354" width="4.5" style="177" customWidth="1"/>
    <col min="4355" max="4355" width="3.3984375" style="177" customWidth="1"/>
    <col min="4356" max="4357" width="2.69921875" style="177" customWidth="1"/>
    <col min="4358" max="4358" width="3.3984375" style="177" customWidth="1"/>
    <col min="4359" max="4359" width="2.69921875" style="177" customWidth="1"/>
    <col min="4360" max="4364" width="9" style="177" customWidth="1"/>
    <col min="4365" max="4609" width="8.69921875" style="177"/>
    <col min="4610" max="4610" width="4.5" style="177" customWidth="1"/>
    <col min="4611" max="4611" width="3.3984375" style="177" customWidth="1"/>
    <col min="4612" max="4613" width="2.69921875" style="177" customWidth="1"/>
    <col min="4614" max="4614" width="3.3984375" style="177" customWidth="1"/>
    <col min="4615" max="4615" width="2.69921875" style="177" customWidth="1"/>
    <col min="4616" max="4620" width="9" style="177" customWidth="1"/>
    <col min="4621" max="4865" width="8.69921875" style="177"/>
    <col min="4866" max="4866" width="4.5" style="177" customWidth="1"/>
    <col min="4867" max="4867" width="3.3984375" style="177" customWidth="1"/>
    <col min="4868" max="4869" width="2.69921875" style="177" customWidth="1"/>
    <col min="4870" max="4870" width="3.3984375" style="177" customWidth="1"/>
    <col min="4871" max="4871" width="2.69921875" style="177" customWidth="1"/>
    <col min="4872" max="4876" width="9" style="177" customWidth="1"/>
    <col min="4877" max="5121" width="8.69921875" style="177"/>
    <col min="5122" max="5122" width="4.5" style="177" customWidth="1"/>
    <col min="5123" max="5123" width="3.3984375" style="177" customWidth="1"/>
    <col min="5124" max="5125" width="2.69921875" style="177" customWidth="1"/>
    <col min="5126" max="5126" width="3.3984375" style="177" customWidth="1"/>
    <col min="5127" max="5127" width="2.69921875" style="177" customWidth="1"/>
    <col min="5128" max="5132" width="9" style="177" customWidth="1"/>
    <col min="5133" max="5377" width="8.69921875" style="177"/>
    <col min="5378" max="5378" width="4.5" style="177" customWidth="1"/>
    <col min="5379" max="5379" width="3.3984375" style="177" customWidth="1"/>
    <col min="5380" max="5381" width="2.69921875" style="177" customWidth="1"/>
    <col min="5382" max="5382" width="3.3984375" style="177" customWidth="1"/>
    <col min="5383" max="5383" width="2.69921875" style="177" customWidth="1"/>
    <col min="5384" max="5388" width="9" style="177" customWidth="1"/>
    <col min="5389" max="5633" width="8.69921875" style="177"/>
    <col min="5634" max="5634" width="4.5" style="177" customWidth="1"/>
    <col min="5635" max="5635" width="3.3984375" style="177" customWidth="1"/>
    <col min="5636" max="5637" width="2.69921875" style="177" customWidth="1"/>
    <col min="5638" max="5638" width="3.3984375" style="177" customWidth="1"/>
    <col min="5639" max="5639" width="2.69921875" style="177" customWidth="1"/>
    <col min="5640" max="5644" width="9" style="177" customWidth="1"/>
    <col min="5645" max="5889" width="8.69921875" style="177"/>
    <col min="5890" max="5890" width="4.5" style="177" customWidth="1"/>
    <col min="5891" max="5891" width="3.3984375" style="177" customWidth="1"/>
    <col min="5892" max="5893" width="2.69921875" style="177" customWidth="1"/>
    <col min="5894" max="5894" width="3.3984375" style="177" customWidth="1"/>
    <col min="5895" max="5895" width="2.69921875" style="177" customWidth="1"/>
    <col min="5896" max="5900" width="9" style="177" customWidth="1"/>
    <col min="5901" max="6145" width="8.69921875" style="177"/>
    <col min="6146" max="6146" width="4.5" style="177" customWidth="1"/>
    <col min="6147" max="6147" width="3.3984375" style="177" customWidth="1"/>
    <col min="6148" max="6149" width="2.69921875" style="177" customWidth="1"/>
    <col min="6150" max="6150" width="3.3984375" style="177" customWidth="1"/>
    <col min="6151" max="6151" width="2.69921875" style="177" customWidth="1"/>
    <col min="6152" max="6156" width="9" style="177" customWidth="1"/>
    <col min="6157" max="6401" width="8.69921875" style="177"/>
    <col min="6402" max="6402" width="4.5" style="177" customWidth="1"/>
    <col min="6403" max="6403" width="3.3984375" style="177" customWidth="1"/>
    <col min="6404" max="6405" width="2.69921875" style="177" customWidth="1"/>
    <col min="6406" max="6406" width="3.3984375" style="177" customWidth="1"/>
    <col min="6407" max="6407" width="2.69921875" style="177" customWidth="1"/>
    <col min="6408" max="6412" width="9" style="177" customWidth="1"/>
    <col min="6413" max="6657" width="8.69921875" style="177"/>
    <col min="6658" max="6658" width="4.5" style="177" customWidth="1"/>
    <col min="6659" max="6659" width="3.3984375" style="177" customWidth="1"/>
    <col min="6660" max="6661" width="2.69921875" style="177" customWidth="1"/>
    <col min="6662" max="6662" width="3.3984375" style="177" customWidth="1"/>
    <col min="6663" max="6663" width="2.69921875" style="177" customWidth="1"/>
    <col min="6664" max="6668" width="9" style="177" customWidth="1"/>
    <col min="6669" max="6913" width="8.69921875" style="177"/>
    <col min="6914" max="6914" width="4.5" style="177" customWidth="1"/>
    <col min="6915" max="6915" width="3.3984375" style="177" customWidth="1"/>
    <col min="6916" max="6917" width="2.69921875" style="177" customWidth="1"/>
    <col min="6918" max="6918" width="3.3984375" style="177" customWidth="1"/>
    <col min="6919" max="6919" width="2.69921875" style="177" customWidth="1"/>
    <col min="6920" max="6924" width="9" style="177" customWidth="1"/>
    <col min="6925" max="7169" width="8.69921875" style="177"/>
    <col min="7170" max="7170" width="4.5" style="177" customWidth="1"/>
    <col min="7171" max="7171" width="3.3984375" style="177" customWidth="1"/>
    <col min="7172" max="7173" width="2.69921875" style="177" customWidth="1"/>
    <col min="7174" max="7174" width="3.3984375" style="177" customWidth="1"/>
    <col min="7175" max="7175" width="2.69921875" style="177" customWidth="1"/>
    <col min="7176" max="7180" width="9" style="177" customWidth="1"/>
    <col min="7181" max="7425" width="8.69921875" style="177"/>
    <col min="7426" max="7426" width="4.5" style="177" customWidth="1"/>
    <col min="7427" max="7427" width="3.3984375" style="177" customWidth="1"/>
    <col min="7428" max="7429" width="2.69921875" style="177" customWidth="1"/>
    <col min="7430" max="7430" width="3.3984375" style="177" customWidth="1"/>
    <col min="7431" max="7431" width="2.69921875" style="177" customWidth="1"/>
    <col min="7432" max="7436" width="9" style="177" customWidth="1"/>
    <col min="7437" max="7681" width="8.69921875" style="177"/>
    <col min="7682" max="7682" width="4.5" style="177" customWidth="1"/>
    <col min="7683" max="7683" width="3.3984375" style="177" customWidth="1"/>
    <col min="7684" max="7685" width="2.69921875" style="177" customWidth="1"/>
    <col min="7686" max="7686" width="3.3984375" style="177" customWidth="1"/>
    <col min="7687" max="7687" width="2.69921875" style="177" customWidth="1"/>
    <col min="7688" max="7692" width="9" style="177" customWidth="1"/>
    <col min="7693" max="7937" width="8.69921875" style="177"/>
    <col min="7938" max="7938" width="4.5" style="177" customWidth="1"/>
    <col min="7939" max="7939" width="3.3984375" style="177" customWidth="1"/>
    <col min="7940" max="7941" width="2.69921875" style="177" customWidth="1"/>
    <col min="7942" max="7942" width="3.3984375" style="177" customWidth="1"/>
    <col min="7943" max="7943" width="2.69921875" style="177" customWidth="1"/>
    <col min="7944" max="7948" width="9" style="177" customWidth="1"/>
    <col min="7949" max="8193" width="8.69921875" style="177"/>
    <col min="8194" max="8194" width="4.5" style="177" customWidth="1"/>
    <col min="8195" max="8195" width="3.3984375" style="177" customWidth="1"/>
    <col min="8196" max="8197" width="2.69921875" style="177" customWidth="1"/>
    <col min="8198" max="8198" width="3.3984375" style="177" customWidth="1"/>
    <col min="8199" max="8199" width="2.69921875" style="177" customWidth="1"/>
    <col min="8200" max="8204" width="9" style="177" customWidth="1"/>
    <col min="8205" max="8449" width="8.69921875" style="177"/>
    <col min="8450" max="8450" width="4.5" style="177" customWidth="1"/>
    <col min="8451" max="8451" width="3.3984375" style="177" customWidth="1"/>
    <col min="8452" max="8453" width="2.69921875" style="177" customWidth="1"/>
    <col min="8454" max="8454" width="3.3984375" style="177" customWidth="1"/>
    <col min="8455" max="8455" width="2.69921875" style="177" customWidth="1"/>
    <col min="8456" max="8460" width="9" style="177" customWidth="1"/>
    <col min="8461" max="8705" width="8.69921875" style="177"/>
    <col min="8706" max="8706" width="4.5" style="177" customWidth="1"/>
    <col min="8707" max="8707" width="3.3984375" style="177" customWidth="1"/>
    <col min="8708" max="8709" width="2.69921875" style="177" customWidth="1"/>
    <col min="8710" max="8710" width="3.3984375" style="177" customWidth="1"/>
    <col min="8711" max="8711" width="2.69921875" style="177" customWidth="1"/>
    <col min="8712" max="8716" width="9" style="177" customWidth="1"/>
    <col min="8717" max="8961" width="8.69921875" style="177"/>
    <col min="8962" max="8962" width="4.5" style="177" customWidth="1"/>
    <col min="8963" max="8963" width="3.3984375" style="177" customWidth="1"/>
    <col min="8964" max="8965" width="2.69921875" style="177" customWidth="1"/>
    <col min="8966" max="8966" width="3.3984375" style="177" customWidth="1"/>
    <col min="8967" max="8967" width="2.69921875" style="177" customWidth="1"/>
    <col min="8968" max="8972" width="9" style="177" customWidth="1"/>
    <col min="8973" max="9217" width="8.69921875" style="177"/>
    <col min="9218" max="9218" width="4.5" style="177" customWidth="1"/>
    <col min="9219" max="9219" width="3.3984375" style="177" customWidth="1"/>
    <col min="9220" max="9221" width="2.69921875" style="177" customWidth="1"/>
    <col min="9222" max="9222" width="3.3984375" style="177" customWidth="1"/>
    <col min="9223" max="9223" width="2.69921875" style="177" customWidth="1"/>
    <col min="9224" max="9228" width="9" style="177" customWidth="1"/>
    <col min="9229" max="9473" width="8.69921875" style="177"/>
    <col min="9474" max="9474" width="4.5" style="177" customWidth="1"/>
    <col min="9475" max="9475" width="3.3984375" style="177" customWidth="1"/>
    <col min="9476" max="9477" width="2.69921875" style="177" customWidth="1"/>
    <col min="9478" max="9478" width="3.3984375" style="177" customWidth="1"/>
    <col min="9479" max="9479" width="2.69921875" style="177" customWidth="1"/>
    <col min="9480" max="9484" width="9" style="177" customWidth="1"/>
    <col min="9485" max="9729" width="8.69921875" style="177"/>
    <col min="9730" max="9730" width="4.5" style="177" customWidth="1"/>
    <col min="9731" max="9731" width="3.3984375" style="177" customWidth="1"/>
    <col min="9732" max="9733" width="2.69921875" style="177" customWidth="1"/>
    <col min="9734" max="9734" width="3.3984375" style="177" customWidth="1"/>
    <col min="9735" max="9735" width="2.69921875" style="177" customWidth="1"/>
    <col min="9736" max="9740" width="9" style="177" customWidth="1"/>
    <col min="9741" max="9985" width="8.69921875" style="177"/>
    <col min="9986" max="9986" width="4.5" style="177" customWidth="1"/>
    <col min="9987" max="9987" width="3.3984375" style="177" customWidth="1"/>
    <col min="9988" max="9989" width="2.69921875" style="177" customWidth="1"/>
    <col min="9990" max="9990" width="3.3984375" style="177" customWidth="1"/>
    <col min="9991" max="9991" width="2.69921875" style="177" customWidth="1"/>
    <col min="9992" max="9996" width="9" style="177" customWidth="1"/>
    <col min="9997" max="10241" width="8.69921875" style="177"/>
    <col min="10242" max="10242" width="4.5" style="177" customWidth="1"/>
    <col min="10243" max="10243" width="3.3984375" style="177" customWidth="1"/>
    <col min="10244" max="10245" width="2.69921875" style="177" customWidth="1"/>
    <col min="10246" max="10246" width="3.3984375" style="177" customWidth="1"/>
    <col min="10247" max="10247" width="2.69921875" style="177" customWidth="1"/>
    <col min="10248" max="10252" width="9" style="177" customWidth="1"/>
    <col min="10253" max="10497" width="8.69921875" style="177"/>
    <col min="10498" max="10498" width="4.5" style="177" customWidth="1"/>
    <col min="10499" max="10499" width="3.3984375" style="177" customWidth="1"/>
    <col min="10500" max="10501" width="2.69921875" style="177" customWidth="1"/>
    <col min="10502" max="10502" width="3.3984375" style="177" customWidth="1"/>
    <col min="10503" max="10503" width="2.69921875" style="177" customWidth="1"/>
    <col min="10504" max="10508" width="9" style="177" customWidth="1"/>
    <col min="10509" max="10753" width="8.69921875" style="177"/>
    <col min="10754" max="10754" width="4.5" style="177" customWidth="1"/>
    <col min="10755" max="10755" width="3.3984375" style="177" customWidth="1"/>
    <col min="10756" max="10757" width="2.69921875" style="177" customWidth="1"/>
    <col min="10758" max="10758" width="3.3984375" style="177" customWidth="1"/>
    <col min="10759" max="10759" width="2.69921875" style="177" customWidth="1"/>
    <col min="10760" max="10764" width="9" style="177" customWidth="1"/>
    <col min="10765" max="11009" width="8.69921875" style="177"/>
    <col min="11010" max="11010" width="4.5" style="177" customWidth="1"/>
    <col min="11011" max="11011" width="3.3984375" style="177" customWidth="1"/>
    <col min="11012" max="11013" width="2.69921875" style="177" customWidth="1"/>
    <col min="11014" max="11014" width="3.3984375" style="177" customWidth="1"/>
    <col min="11015" max="11015" width="2.69921875" style="177" customWidth="1"/>
    <col min="11016" max="11020" width="9" style="177" customWidth="1"/>
    <col min="11021" max="11265" width="8.69921875" style="177"/>
    <col min="11266" max="11266" width="4.5" style="177" customWidth="1"/>
    <col min="11267" max="11267" width="3.3984375" style="177" customWidth="1"/>
    <col min="11268" max="11269" width="2.69921875" style="177" customWidth="1"/>
    <col min="11270" max="11270" width="3.3984375" style="177" customWidth="1"/>
    <col min="11271" max="11271" width="2.69921875" style="177" customWidth="1"/>
    <col min="11272" max="11276" width="9" style="177" customWidth="1"/>
    <col min="11277" max="11521" width="8.69921875" style="177"/>
    <col min="11522" max="11522" width="4.5" style="177" customWidth="1"/>
    <col min="11523" max="11523" width="3.3984375" style="177" customWidth="1"/>
    <col min="11524" max="11525" width="2.69921875" style="177" customWidth="1"/>
    <col min="11526" max="11526" width="3.3984375" style="177" customWidth="1"/>
    <col min="11527" max="11527" width="2.69921875" style="177" customWidth="1"/>
    <col min="11528" max="11532" width="9" style="177" customWidth="1"/>
    <col min="11533" max="11777" width="8.69921875" style="177"/>
    <col min="11778" max="11778" width="4.5" style="177" customWidth="1"/>
    <col min="11779" max="11779" width="3.3984375" style="177" customWidth="1"/>
    <col min="11780" max="11781" width="2.69921875" style="177" customWidth="1"/>
    <col min="11782" max="11782" width="3.3984375" style="177" customWidth="1"/>
    <col min="11783" max="11783" width="2.69921875" style="177" customWidth="1"/>
    <col min="11784" max="11788" width="9" style="177" customWidth="1"/>
    <col min="11789" max="12033" width="8.69921875" style="177"/>
    <col min="12034" max="12034" width="4.5" style="177" customWidth="1"/>
    <col min="12035" max="12035" width="3.3984375" style="177" customWidth="1"/>
    <col min="12036" max="12037" width="2.69921875" style="177" customWidth="1"/>
    <col min="12038" max="12038" width="3.3984375" style="177" customWidth="1"/>
    <col min="12039" max="12039" width="2.69921875" style="177" customWidth="1"/>
    <col min="12040" max="12044" width="9" style="177" customWidth="1"/>
    <col min="12045" max="12289" width="8.69921875" style="177"/>
    <col min="12290" max="12290" width="4.5" style="177" customWidth="1"/>
    <col min="12291" max="12291" width="3.3984375" style="177" customWidth="1"/>
    <col min="12292" max="12293" width="2.69921875" style="177" customWidth="1"/>
    <col min="12294" max="12294" width="3.3984375" style="177" customWidth="1"/>
    <col min="12295" max="12295" width="2.69921875" style="177" customWidth="1"/>
    <col min="12296" max="12300" width="9" style="177" customWidth="1"/>
    <col min="12301" max="12545" width="8.69921875" style="177"/>
    <col min="12546" max="12546" width="4.5" style="177" customWidth="1"/>
    <col min="12547" max="12547" width="3.3984375" style="177" customWidth="1"/>
    <col min="12548" max="12549" width="2.69921875" style="177" customWidth="1"/>
    <col min="12550" max="12550" width="3.3984375" style="177" customWidth="1"/>
    <col min="12551" max="12551" width="2.69921875" style="177" customWidth="1"/>
    <col min="12552" max="12556" width="9" style="177" customWidth="1"/>
    <col min="12557" max="12801" width="8.69921875" style="177"/>
    <col min="12802" max="12802" width="4.5" style="177" customWidth="1"/>
    <col min="12803" max="12803" width="3.3984375" style="177" customWidth="1"/>
    <col min="12804" max="12805" width="2.69921875" style="177" customWidth="1"/>
    <col min="12806" max="12806" width="3.3984375" style="177" customWidth="1"/>
    <col min="12807" max="12807" width="2.69921875" style="177" customWidth="1"/>
    <col min="12808" max="12812" width="9" style="177" customWidth="1"/>
    <col min="12813" max="13057" width="8.69921875" style="177"/>
    <col min="13058" max="13058" width="4.5" style="177" customWidth="1"/>
    <col min="13059" max="13059" width="3.3984375" style="177" customWidth="1"/>
    <col min="13060" max="13061" width="2.69921875" style="177" customWidth="1"/>
    <col min="13062" max="13062" width="3.3984375" style="177" customWidth="1"/>
    <col min="13063" max="13063" width="2.69921875" style="177" customWidth="1"/>
    <col min="13064" max="13068" width="9" style="177" customWidth="1"/>
    <col min="13069" max="13313" width="8.69921875" style="177"/>
    <col min="13314" max="13314" width="4.5" style="177" customWidth="1"/>
    <col min="13315" max="13315" width="3.3984375" style="177" customWidth="1"/>
    <col min="13316" max="13317" width="2.69921875" style="177" customWidth="1"/>
    <col min="13318" max="13318" width="3.3984375" style="177" customWidth="1"/>
    <col min="13319" max="13319" width="2.69921875" style="177" customWidth="1"/>
    <col min="13320" max="13324" width="9" style="177" customWidth="1"/>
    <col min="13325" max="13569" width="8.69921875" style="177"/>
    <col min="13570" max="13570" width="4.5" style="177" customWidth="1"/>
    <col min="13571" max="13571" width="3.3984375" style="177" customWidth="1"/>
    <col min="13572" max="13573" width="2.69921875" style="177" customWidth="1"/>
    <col min="13574" max="13574" width="3.3984375" style="177" customWidth="1"/>
    <col min="13575" max="13575" width="2.69921875" style="177" customWidth="1"/>
    <col min="13576" max="13580" width="9" style="177" customWidth="1"/>
    <col min="13581" max="13825" width="8.69921875" style="177"/>
    <col min="13826" max="13826" width="4.5" style="177" customWidth="1"/>
    <col min="13827" max="13827" width="3.3984375" style="177" customWidth="1"/>
    <col min="13828" max="13829" width="2.69921875" style="177" customWidth="1"/>
    <col min="13830" max="13830" width="3.3984375" style="177" customWidth="1"/>
    <col min="13831" max="13831" width="2.69921875" style="177" customWidth="1"/>
    <col min="13832" max="13836" width="9" style="177" customWidth="1"/>
    <col min="13837" max="14081" width="8.69921875" style="177"/>
    <col min="14082" max="14082" width="4.5" style="177" customWidth="1"/>
    <col min="14083" max="14083" width="3.3984375" style="177" customWidth="1"/>
    <col min="14084" max="14085" width="2.69921875" style="177" customWidth="1"/>
    <col min="14086" max="14086" width="3.3984375" style="177" customWidth="1"/>
    <col min="14087" max="14087" width="2.69921875" style="177" customWidth="1"/>
    <col min="14088" max="14092" width="9" style="177" customWidth="1"/>
    <col min="14093" max="14337" width="8.69921875" style="177"/>
    <col min="14338" max="14338" width="4.5" style="177" customWidth="1"/>
    <col min="14339" max="14339" width="3.3984375" style="177" customWidth="1"/>
    <col min="14340" max="14341" width="2.69921875" style="177" customWidth="1"/>
    <col min="14342" max="14342" width="3.3984375" style="177" customWidth="1"/>
    <col min="14343" max="14343" width="2.69921875" style="177" customWidth="1"/>
    <col min="14344" max="14348" width="9" style="177" customWidth="1"/>
    <col min="14349" max="14593" width="8.69921875" style="177"/>
    <col min="14594" max="14594" width="4.5" style="177" customWidth="1"/>
    <col min="14595" max="14595" width="3.3984375" style="177" customWidth="1"/>
    <col min="14596" max="14597" width="2.69921875" style="177" customWidth="1"/>
    <col min="14598" max="14598" width="3.3984375" style="177" customWidth="1"/>
    <col min="14599" max="14599" width="2.69921875" style="177" customWidth="1"/>
    <col min="14600" max="14604" width="9" style="177" customWidth="1"/>
    <col min="14605" max="14849" width="8.69921875" style="177"/>
    <col min="14850" max="14850" width="4.5" style="177" customWidth="1"/>
    <col min="14851" max="14851" width="3.3984375" style="177" customWidth="1"/>
    <col min="14852" max="14853" width="2.69921875" style="177" customWidth="1"/>
    <col min="14854" max="14854" width="3.3984375" style="177" customWidth="1"/>
    <col min="14855" max="14855" width="2.69921875" style="177" customWidth="1"/>
    <col min="14856" max="14860" width="9" style="177" customWidth="1"/>
    <col min="14861" max="15105" width="8.69921875" style="177"/>
    <col min="15106" max="15106" width="4.5" style="177" customWidth="1"/>
    <col min="15107" max="15107" width="3.3984375" style="177" customWidth="1"/>
    <col min="15108" max="15109" width="2.69921875" style="177" customWidth="1"/>
    <col min="15110" max="15110" width="3.3984375" style="177" customWidth="1"/>
    <col min="15111" max="15111" width="2.69921875" style="177" customWidth="1"/>
    <col min="15112" max="15116" width="9" style="177" customWidth="1"/>
    <col min="15117" max="15361" width="8.69921875" style="177"/>
    <col min="15362" max="15362" width="4.5" style="177" customWidth="1"/>
    <col min="15363" max="15363" width="3.3984375" style="177" customWidth="1"/>
    <col min="15364" max="15365" width="2.69921875" style="177" customWidth="1"/>
    <col min="15366" max="15366" width="3.3984375" style="177" customWidth="1"/>
    <col min="15367" max="15367" width="2.69921875" style="177" customWidth="1"/>
    <col min="15368" max="15372" width="9" style="177" customWidth="1"/>
    <col min="15373" max="15617" width="8.69921875" style="177"/>
    <col min="15618" max="15618" width="4.5" style="177" customWidth="1"/>
    <col min="15619" max="15619" width="3.3984375" style="177" customWidth="1"/>
    <col min="15620" max="15621" width="2.69921875" style="177" customWidth="1"/>
    <col min="15622" max="15622" width="3.3984375" style="177" customWidth="1"/>
    <col min="15623" max="15623" width="2.69921875" style="177" customWidth="1"/>
    <col min="15624" max="15628" width="9" style="177" customWidth="1"/>
    <col min="15629" max="15873" width="8.69921875" style="177"/>
    <col min="15874" max="15874" width="4.5" style="177" customWidth="1"/>
    <col min="15875" max="15875" width="3.3984375" style="177" customWidth="1"/>
    <col min="15876" max="15877" width="2.69921875" style="177" customWidth="1"/>
    <col min="15878" max="15878" width="3.3984375" style="177" customWidth="1"/>
    <col min="15879" max="15879" width="2.69921875" style="177" customWidth="1"/>
    <col min="15880" max="15884" width="9" style="177" customWidth="1"/>
    <col min="15885" max="16129" width="8.69921875" style="177"/>
    <col min="16130" max="16130" width="4.5" style="177" customWidth="1"/>
    <col min="16131" max="16131" width="3.3984375" style="177" customWidth="1"/>
    <col min="16132" max="16133" width="2.69921875" style="177" customWidth="1"/>
    <col min="16134" max="16134" width="3.3984375" style="177" customWidth="1"/>
    <col min="16135" max="16135" width="2.69921875" style="177" customWidth="1"/>
    <col min="16136" max="16140" width="9" style="177" customWidth="1"/>
    <col min="16141" max="16384" width="8.69921875" style="177"/>
  </cols>
  <sheetData>
    <row r="1" spans="1:12" ht="27" customHeight="1" x14ac:dyDescent="0.2">
      <c r="A1" s="246" t="s">
        <v>55</v>
      </c>
      <c r="B1" s="246"/>
      <c r="C1" s="246"/>
      <c r="D1" s="246"/>
      <c r="E1" s="246"/>
      <c r="F1" s="246"/>
      <c r="G1" s="246"/>
      <c r="H1" s="249"/>
      <c r="I1" s="249"/>
      <c r="J1" s="249"/>
      <c r="K1" s="249"/>
      <c r="L1" s="249"/>
    </row>
    <row r="2" spans="1:12" x14ac:dyDescent="0.2">
      <c r="L2" s="178" t="s">
        <v>56</v>
      </c>
    </row>
    <row r="3" spans="1:12" ht="19.95" customHeight="1" x14ac:dyDescent="0.2">
      <c r="A3" s="250" t="s">
        <v>57</v>
      </c>
      <c r="B3" s="251"/>
      <c r="C3" s="251"/>
      <c r="D3" s="251"/>
      <c r="E3" s="251"/>
      <c r="F3" s="251"/>
      <c r="G3" s="252"/>
      <c r="H3" s="253" t="s">
        <v>58</v>
      </c>
      <c r="I3" s="33" t="s">
        <v>18</v>
      </c>
      <c r="J3" s="33" t="s">
        <v>59</v>
      </c>
      <c r="K3" s="33" t="s">
        <v>60</v>
      </c>
      <c r="L3" s="33" t="s">
        <v>61</v>
      </c>
    </row>
    <row r="4" spans="1:12" ht="19.95" customHeight="1" x14ac:dyDescent="0.2">
      <c r="A4" s="250"/>
      <c r="B4" s="251"/>
      <c r="C4" s="251"/>
      <c r="D4" s="251"/>
      <c r="E4" s="251"/>
      <c r="F4" s="251"/>
      <c r="G4" s="252"/>
      <c r="H4" s="253"/>
      <c r="I4" s="34" t="s">
        <v>62</v>
      </c>
      <c r="J4" s="34" t="s">
        <v>63</v>
      </c>
      <c r="K4" s="34" t="s">
        <v>48</v>
      </c>
      <c r="L4" s="34" t="s">
        <v>64</v>
      </c>
    </row>
    <row r="5" spans="1:12" ht="22.95" customHeight="1" x14ac:dyDescent="0.2">
      <c r="A5" s="197" t="s">
        <v>65</v>
      </c>
      <c r="B5" s="198">
        <v>30</v>
      </c>
      <c r="C5" s="198" t="s">
        <v>66</v>
      </c>
      <c r="D5" s="198" t="s">
        <v>67</v>
      </c>
      <c r="E5" s="198" t="s">
        <v>69</v>
      </c>
      <c r="F5" s="198" t="s">
        <v>70</v>
      </c>
      <c r="G5" s="199" t="s">
        <v>66</v>
      </c>
      <c r="H5" s="180">
        <v>47</v>
      </c>
      <c r="I5" s="180">
        <v>10.58</v>
      </c>
      <c r="J5" s="180">
        <v>501.065</v>
      </c>
      <c r="K5" s="180">
        <f t="shared" ref="K5:K10" si="0">ROUNDDOWN((J5*1000)/(I5*100/10),0)</f>
        <v>4735</v>
      </c>
      <c r="L5" s="182">
        <f t="shared" ref="L5:L10" si="1">J5/H5</f>
        <v>10.66095744680851</v>
      </c>
    </row>
    <row r="6" spans="1:12" ht="22.95" customHeight="1" x14ac:dyDescent="0.2">
      <c r="A6" s="200" t="s">
        <v>68</v>
      </c>
      <c r="B6" s="201" t="s">
        <v>70</v>
      </c>
      <c r="C6" s="201" t="s">
        <v>66</v>
      </c>
      <c r="D6" s="201" t="s">
        <v>67</v>
      </c>
      <c r="E6" s="201" t="s">
        <v>69</v>
      </c>
      <c r="F6" s="201">
        <v>2</v>
      </c>
      <c r="G6" s="202" t="s">
        <v>66</v>
      </c>
      <c r="H6" s="187">
        <v>46</v>
      </c>
      <c r="I6" s="187">
        <v>10.44</v>
      </c>
      <c r="J6" s="187">
        <v>381.42</v>
      </c>
      <c r="K6" s="187">
        <f t="shared" si="0"/>
        <v>3653</v>
      </c>
      <c r="L6" s="189">
        <f t="shared" si="1"/>
        <v>8.2917391304347827</v>
      </c>
    </row>
    <row r="7" spans="1:12" ht="22.95" customHeight="1" x14ac:dyDescent="0.2">
      <c r="A7" s="200" t="s">
        <v>68</v>
      </c>
      <c r="B7" s="201">
        <v>2</v>
      </c>
      <c r="C7" s="201" t="s">
        <v>66</v>
      </c>
      <c r="D7" s="201" t="s">
        <v>67</v>
      </c>
      <c r="E7" s="201" t="s">
        <v>69</v>
      </c>
      <c r="F7" s="201">
        <v>3</v>
      </c>
      <c r="G7" s="202" t="s">
        <v>66</v>
      </c>
      <c r="H7" s="187">
        <v>40</v>
      </c>
      <c r="I7" s="187">
        <v>10.64</v>
      </c>
      <c r="J7" s="187">
        <v>565.87099999999998</v>
      </c>
      <c r="K7" s="187">
        <f t="shared" si="0"/>
        <v>5318</v>
      </c>
      <c r="L7" s="189">
        <f t="shared" si="1"/>
        <v>14.146775</v>
      </c>
    </row>
    <row r="8" spans="1:12" ht="22.95" customHeight="1" x14ac:dyDescent="0.2">
      <c r="A8" s="200" t="s">
        <v>68</v>
      </c>
      <c r="B8" s="201">
        <v>3</v>
      </c>
      <c r="C8" s="201" t="s">
        <v>66</v>
      </c>
      <c r="D8" s="201" t="s">
        <v>67</v>
      </c>
      <c r="E8" s="201" t="s">
        <v>69</v>
      </c>
      <c r="F8" s="201">
        <v>4</v>
      </c>
      <c r="G8" s="202" t="s">
        <v>66</v>
      </c>
      <c r="H8" s="187">
        <v>40</v>
      </c>
      <c r="I8" s="187">
        <v>8.25</v>
      </c>
      <c r="J8" s="187">
        <v>468.791</v>
      </c>
      <c r="K8" s="187">
        <f t="shared" si="0"/>
        <v>5682</v>
      </c>
      <c r="L8" s="189">
        <f t="shared" si="1"/>
        <v>11.719775</v>
      </c>
    </row>
    <row r="9" spans="1:12" ht="22.95" customHeight="1" x14ac:dyDescent="0.2">
      <c r="A9" s="200" t="s">
        <v>68</v>
      </c>
      <c r="B9" s="201">
        <v>4</v>
      </c>
      <c r="C9" s="201" t="s">
        <v>66</v>
      </c>
      <c r="D9" s="201" t="s">
        <v>67</v>
      </c>
      <c r="E9" s="201" t="s">
        <v>69</v>
      </c>
      <c r="F9" s="201">
        <v>5</v>
      </c>
      <c r="G9" s="202" t="s">
        <v>66</v>
      </c>
      <c r="H9" s="187">
        <v>40</v>
      </c>
      <c r="I9" s="187">
        <v>9.51</v>
      </c>
      <c r="J9" s="187">
        <v>418.85199999999998</v>
      </c>
      <c r="K9" s="187">
        <f t="shared" si="0"/>
        <v>4404</v>
      </c>
      <c r="L9" s="189">
        <f t="shared" si="1"/>
        <v>10.471299999999999</v>
      </c>
    </row>
    <row r="10" spans="1:12" ht="22.95" customHeight="1" x14ac:dyDescent="0.2">
      <c r="A10" s="203" t="s">
        <v>68</v>
      </c>
      <c r="B10" s="204">
        <v>5</v>
      </c>
      <c r="C10" s="204" t="s">
        <v>66</v>
      </c>
      <c r="D10" s="204" t="s">
        <v>67</v>
      </c>
      <c r="E10" s="204" t="s">
        <v>69</v>
      </c>
      <c r="F10" s="204">
        <v>6</v>
      </c>
      <c r="G10" s="205" t="s">
        <v>66</v>
      </c>
      <c r="H10" s="192">
        <v>40</v>
      </c>
      <c r="I10" s="192">
        <v>8.81</v>
      </c>
      <c r="J10" s="192">
        <v>270.80399999999997</v>
      </c>
      <c r="K10" s="192">
        <f t="shared" si="0"/>
        <v>3073</v>
      </c>
      <c r="L10" s="195">
        <f t="shared" si="1"/>
        <v>6.7700999999999993</v>
      </c>
    </row>
    <row r="11" spans="1:12" x14ac:dyDescent="0.2">
      <c r="L11" s="178" t="s">
        <v>53</v>
      </c>
    </row>
  </sheetData>
  <mergeCells count="3">
    <mergeCell ref="A1:L1"/>
    <mergeCell ref="A3:G4"/>
    <mergeCell ref="H3:H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B6E7-FDD3-4DA0-8E75-25150919EA90}">
  <sheetPr codeName="Sheet6"/>
  <dimension ref="A1:M11"/>
  <sheetViews>
    <sheetView view="pageBreakPreview" zoomScale="130" zoomScaleNormal="100" zoomScaleSheetLayoutView="130" workbookViewId="0">
      <selection activeCell="N14" sqref="N14"/>
    </sheetView>
  </sheetViews>
  <sheetFormatPr defaultRowHeight="13.2" x14ac:dyDescent="0.2"/>
  <cols>
    <col min="1" max="1" width="9.09765625" style="31" bestFit="1" customWidth="1"/>
    <col min="2" max="12" width="5.09765625" style="31" customWidth="1"/>
    <col min="13" max="13" width="6.5" style="31" customWidth="1"/>
    <col min="14" max="256" width="8.69921875" style="31"/>
    <col min="257" max="257" width="9.09765625" style="31" bestFit="1" customWidth="1"/>
    <col min="258" max="268" width="5.09765625" style="31" customWidth="1"/>
    <col min="269" max="269" width="6.5" style="31" customWidth="1"/>
    <col min="270" max="512" width="8.69921875" style="31"/>
    <col min="513" max="513" width="9.09765625" style="31" bestFit="1" customWidth="1"/>
    <col min="514" max="524" width="5.09765625" style="31" customWidth="1"/>
    <col min="525" max="525" width="6.5" style="31" customWidth="1"/>
    <col min="526" max="768" width="8.69921875" style="31"/>
    <col min="769" max="769" width="9.09765625" style="31" bestFit="1" customWidth="1"/>
    <col min="770" max="780" width="5.09765625" style="31" customWidth="1"/>
    <col min="781" max="781" width="6.5" style="31" customWidth="1"/>
    <col min="782" max="1024" width="8.69921875" style="31"/>
    <col min="1025" max="1025" width="9.09765625" style="31" bestFit="1" customWidth="1"/>
    <col min="1026" max="1036" width="5.09765625" style="31" customWidth="1"/>
    <col min="1037" max="1037" width="6.5" style="31" customWidth="1"/>
    <col min="1038" max="1280" width="8.69921875" style="31"/>
    <col min="1281" max="1281" width="9.09765625" style="31" bestFit="1" customWidth="1"/>
    <col min="1282" max="1292" width="5.09765625" style="31" customWidth="1"/>
    <col min="1293" max="1293" width="6.5" style="31" customWidth="1"/>
    <col min="1294" max="1536" width="8.69921875" style="31"/>
    <col min="1537" max="1537" width="9.09765625" style="31" bestFit="1" customWidth="1"/>
    <col min="1538" max="1548" width="5.09765625" style="31" customWidth="1"/>
    <col min="1549" max="1549" width="6.5" style="31" customWidth="1"/>
    <col min="1550" max="1792" width="8.69921875" style="31"/>
    <col min="1793" max="1793" width="9.09765625" style="31" bestFit="1" customWidth="1"/>
    <col min="1794" max="1804" width="5.09765625" style="31" customWidth="1"/>
    <col min="1805" max="1805" width="6.5" style="31" customWidth="1"/>
    <col min="1806" max="2048" width="8.69921875" style="31"/>
    <col min="2049" max="2049" width="9.09765625" style="31" bestFit="1" customWidth="1"/>
    <col min="2050" max="2060" width="5.09765625" style="31" customWidth="1"/>
    <col min="2061" max="2061" width="6.5" style="31" customWidth="1"/>
    <col min="2062" max="2304" width="8.69921875" style="31"/>
    <col min="2305" max="2305" width="9.09765625" style="31" bestFit="1" customWidth="1"/>
    <col min="2306" max="2316" width="5.09765625" style="31" customWidth="1"/>
    <col min="2317" max="2317" width="6.5" style="31" customWidth="1"/>
    <col min="2318" max="2560" width="8.69921875" style="31"/>
    <col min="2561" max="2561" width="9.09765625" style="31" bestFit="1" customWidth="1"/>
    <col min="2562" max="2572" width="5.09765625" style="31" customWidth="1"/>
    <col min="2573" max="2573" width="6.5" style="31" customWidth="1"/>
    <col min="2574" max="2816" width="8.69921875" style="31"/>
    <col min="2817" max="2817" width="9.09765625" style="31" bestFit="1" customWidth="1"/>
    <col min="2818" max="2828" width="5.09765625" style="31" customWidth="1"/>
    <col min="2829" max="2829" width="6.5" style="31" customWidth="1"/>
    <col min="2830" max="3072" width="8.69921875" style="31"/>
    <col min="3073" max="3073" width="9.09765625" style="31" bestFit="1" customWidth="1"/>
    <col min="3074" max="3084" width="5.09765625" style="31" customWidth="1"/>
    <col min="3085" max="3085" width="6.5" style="31" customWidth="1"/>
    <col min="3086" max="3328" width="8.69921875" style="31"/>
    <col min="3329" max="3329" width="9.09765625" style="31" bestFit="1" customWidth="1"/>
    <col min="3330" max="3340" width="5.09765625" style="31" customWidth="1"/>
    <col min="3341" max="3341" width="6.5" style="31" customWidth="1"/>
    <col min="3342" max="3584" width="8.69921875" style="31"/>
    <col min="3585" max="3585" width="9.09765625" style="31" bestFit="1" customWidth="1"/>
    <col min="3586" max="3596" width="5.09765625" style="31" customWidth="1"/>
    <col min="3597" max="3597" width="6.5" style="31" customWidth="1"/>
    <col min="3598" max="3840" width="8.69921875" style="31"/>
    <col min="3841" max="3841" width="9.09765625" style="31" bestFit="1" customWidth="1"/>
    <col min="3842" max="3852" width="5.09765625" style="31" customWidth="1"/>
    <col min="3853" max="3853" width="6.5" style="31" customWidth="1"/>
    <col min="3854" max="4096" width="8.69921875" style="31"/>
    <col min="4097" max="4097" width="9.09765625" style="31" bestFit="1" customWidth="1"/>
    <col min="4098" max="4108" width="5.09765625" style="31" customWidth="1"/>
    <col min="4109" max="4109" width="6.5" style="31" customWidth="1"/>
    <col min="4110" max="4352" width="8.69921875" style="31"/>
    <col min="4353" max="4353" width="9.09765625" style="31" bestFit="1" customWidth="1"/>
    <col min="4354" max="4364" width="5.09765625" style="31" customWidth="1"/>
    <col min="4365" max="4365" width="6.5" style="31" customWidth="1"/>
    <col min="4366" max="4608" width="8.69921875" style="31"/>
    <col min="4609" max="4609" width="9.09765625" style="31" bestFit="1" customWidth="1"/>
    <col min="4610" max="4620" width="5.09765625" style="31" customWidth="1"/>
    <col min="4621" max="4621" width="6.5" style="31" customWidth="1"/>
    <col min="4622" max="4864" width="8.69921875" style="31"/>
    <col min="4865" max="4865" width="9.09765625" style="31" bestFit="1" customWidth="1"/>
    <col min="4866" max="4876" width="5.09765625" style="31" customWidth="1"/>
    <col min="4877" max="4877" width="6.5" style="31" customWidth="1"/>
    <col min="4878" max="5120" width="8.69921875" style="31"/>
    <col min="5121" max="5121" width="9.09765625" style="31" bestFit="1" customWidth="1"/>
    <col min="5122" max="5132" width="5.09765625" style="31" customWidth="1"/>
    <col min="5133" max="5133" width="6.5" style="31" customWidth="1"/>
    <col min="5134" max="5376" width="8.69921875" style="31"/>
    <col min="5377" max="5377" width="9.09765625" style="31" bestFit="1" customWidth="1"/>
    <col min="5378" max="5388" width="5.09765625" style="31" customWidth="1"/>
    <col min="5389" max="5389" width="6.5" style="31" customWidth="1"/>
    <col min="5390" max="5632" width="8.69921875" style="31"/>
    <col min="5633" max="5633" width="9.09765625" style="31" bestFit="1" customWidth="1"/>
    <col min="5634" max="5644" width="5.09765625" style="31" customWidth="1"/>
    <col min="5645" max="5645" width="6.5" style="31" customWidth="1"/>
    <col min="5646" max="5888" width="8.69921875" style="31"/>
    <col min="5889" max="5889" width="9.09765625" style="31" bestFit="1" customWidth="1"/>
    <col min="5890" max="5900" width="5.09765625" style="31" customWidth="1"/>
    <col min="5901" max="5901" width="6.5" style="31" customWidth="1"/>
    <col min="5902" max="6144" width="8.69921875" style="31"/>
    <col min="6145" max="6145" width="9.09765625" style="31" bestFit="1" customWidth="1"/>
    <col min="6146" max="6156" width="5.09765625" style="31" customWidth="1"/>
    <col min="6157" max="6157" width="6.5" style="31" customWidth="1"/>
    <col min="6158" max="6400" width="8.69921875" style="31"/>
    <col min="6401" max="6401" width="9.09765625" style="31" bestFit="1" customWidth="1"/>
    <col min="6402" max="6412" width="5.09765625" style="31" customWidth="1"/>
    <col min="6413" max="6413" width="6.5" style="31" customWidth="1"/>
    <col min="6414" max="6656" width="8.69921875" style="31"/>
    <col min="6657" max="6657" width="9.09765625" style="31" bestFit="1" customWidth="1"/>
    <col min="6658" max="6668" width="5.09765625" style="31" customWidth="1"/>
    <col min="6669" max="6669" width="6.5" style="31" customWidth="1"/>
    <col min="6670" max="6912" width="8.69921875" style="31"/>
    <col min="6913" max="6913" width="9.09765625" style="31" bestFit="1" customWidth="1"/>
    <col min="6914" max="6924" width="5.09765625" style="31" customWidth="1"/>
    <col min="6925" max="6925" width="6.5" style="31" customWidth="1"/>
    <col min="6926" max="7168" width="8.69921875" style="31"/>
    <col min="7169" max="7169" width="9.09765625" style="31" bestFit="1" customWidth="1"/>
    <col min="7170" max="7180" width="5.09765625" style="31" customWidth="1"/>
    <col min="7181" max="7181" width="6.5" style="31" customWidth="1"/>
    <col min="7182" max="7424" width="8.69921875" style="31"/>
    <col min="7425" max="7425" width="9.09765625" style="31" bestFit="1" customWidth="1"/>
    <col min="7426" max="7436" width="5.09765625" style="31" customWidth="1"/>
    <col min="7437" max="7437" width="6.5" style="31" customWidth="1"/>
    <col min="7438" max="7680" width="8.69921875" style="31"/>
    <col min="7681" max="7681" width="9.09765625" style="31" bestFit="1" customWidth="1"/>
    <col min="7682" max="7692" width="5.09765625" style="31" customWidth="1"/>
    <col min="7693" max="7693" width="6.5" style="31" customWidth="1"/>
    <col min="7694" max="7936" width="8.69921875" style="31"/>
    <col min="7937" max="7937" width="9.09765625" style="31" bestFit="1" customWidth="1"/>
    <col min="7938" max="7948" width="5.09765625" style="31" customWidth="1"/>
    <col min="7949" max="7949" width="6.5" style="31" customWidth="1"/>
    <col min="7950" max="8192" width="8.69921875" style="31"/>
    <col min="8193" max="8193" width="9.09765625" style="31" bestFit="1" customWidth="1"/>
    <col min="8194" max="8204" width="5.09765625" style="31" customWidth="1"/>
    <col min="8205" max="8205" width="6.5" style="31" customWidth="1"/>
    <col min="8206" max="8448" width="8.69921875" style="31"/>
    <col min="8449" max="8449" width="9.09765625" style="31" bestFit="1" customWidth="1"/>
    <col min="8450" max="8460" width="5.09765625" style="31" customWidth="1"/>
    <col min="8461" max="8461" width="6.5" style="31" customWidth="1"/>
    <col min="8462" max="8704" width="8.69921875" style="31"/>
    <col min="8705" max="8705" width="9.09765625" style="31" bestFit="1" customWidth="1"/>
    <col min="8706" max="8716" width="5.09765625" style="31" customWidth="1"/>
    <col min="8717" max="8717" width="6.5" style="31" customWidth="1"/>
    <col min="8718" max="8960" width="8.69921875" style="31"/>
    <col min="8961" max="8961" width="9.09765625" style="31" bestFit="1" customWidth="1"/>
    <col min="8962" max="8972" width="5.09765625" style="31" customWidth="1"/>
    <col min="8973" max="8973" width="6.5" style="31" customWidth="1"/>
    <col min="8974" max="9216" width="8.69921875" style="31"/>
    <col min="9217" max="9217" width="9.09765625" style="31" bestFit="1" customWidth="1"/>
    <col min="9218" max="9228" width="5.09765625" style="31" customWidth="1"/>
    <col min="9229" max="9229" width="6.5" style="31" customWidth="1"/>
    <col min="9230" max="9472" width="8.69921875" style="31"/>
    <col min="9473" max="9473" width="9.09765625" style="31" bestFit="1" customWidth="1"/>
    <col min="9474" max="9484" width="5.09765625" style="31" customWidth="1"/>
    <col min="9485" max="9485" width="6.5" style="31" customWidth="1"/>
    <col min="9486" max="9728" width="8.69921875" style="31"/>
    <col min="9729" max="9729" width="9.09765625" style="31" bestFit="1" customWidth="1"/>
    <col min="9730" max="9740" width="5.09765625" style="31" customWidth="1"/>
    <col min="9741" max="9741" width="6.5" style="31" customWidth="1"/>
    <col min="9742" max="9984" width="8.69921875" style="31"/>
    <col min="9985" max="9985" width="9.09765625" style="31" bestFit="1" customWidth="1"/>
    <col min="9986" max="9996" width="5.09765625" style="31" customWidth="1"/>
    <col min="9997" max="9997" width="6.5" style="31" customWidth="1"/>
    <col min="9998" max="10240" width="8.69921875" style="31"/>
    <col min="10241" max="10241" width="9.09765625" style="31" bestFit="1" customWidth="1"/>
    <col min="10242" max="10252" width="5.09765625" style="31" customWidth="1"/>
    <col min="10253" max="10253" width="6.5" style="31" customWidth="1"/>
    <col min="10254" max="10496" width="8.69921875" style="31"/>
    <col min="10497" max="10497" width="9.09765625" style="31" bestFit="1" customWidth="1"/>
    <col min="10498" max="10508" width="5.09765625" style="31" customWidth="1"/>
    <col min="10509" max="10509" width="6.5" style="31" customWidth="1"/>
    <col min="10510" max="10752" width="8.69921875" style="31"/>
    <col min="10753" max="10753" width="9.09765625" style="31" bestFit="1" customWidth="1"/>
    <col min="10754" max="10764" width="5.09765625" style="31" customWidth="1"/>
    <col min="10765" max="10765" width="6.5" style="31" customWidth="1"/>
    <col min="10766" max="11008" width="8.69921875" style="31"/>
    <col min="11009" max="11009" width="9.09765625" style="31" bestFit="1" customWidth="1"/>
    <col min="11010" max="11020" width="5.09765625" style="31" customWidth="1"/>
    <col min="11021" max="11021" width="6.5" style="31" customWidth="1"/>
    <col min="11022" max="11264" width="8.69921875" style="31"/>
    <col min="11265" max="11265" width="9.09765625" style="31" bestFit="1" customWidth="1"/>
    <col min="11266" max="11276" width="5.09765625" style="31" customWidth="1"/>
    <col min="11277" max="11277" width="6.5" style="31" customWidth="1"/>
    <col min="11278" max="11520" width="8.69921875" style="31"/>
    <col min="11521" max="11521" width="9.09765625" style="31" bestFit="1" customWidth="1"/>
    <col min="11522" max="11532" width="5.09765625" style="31" customWidth="1"/>
    <col min="11533" max="11533" width="6.5" style="31" customWidth="1"/>
    <col min="11534" max="11776" width="8.69921875" style="31"/>
    <col min="11777" max="11777" width="9.09765625" style="31" bestFit="1" customWidth="1"/>
    <col min="11778" max="11788" width="5.09765625" style="31" customWidth="1"/>
    <col min="11789" max="11789" width="6.5" style="31" customWidth="1"/>
    <col min="11790" max="12032" width="8.69921875" style="31"/>
    <col min="12033" max="12033" width="9.09765625" style="31" bestFit="1" customWidth="1"/>
    <col min="12034" max="12044" width="5.09765625" style="31" customWidth="1"/>
    <col min="12045" max="12045" width="6.5" style="31" customWidth="1"/>
    <col min="12046" max="12288" width="8.69921875" style="31"/>
    <col min="12289" max="12289" width="9.09765625" style="31" bestFit="1" customWidth="1"/>
    <col min="12290" max="12300" width="5.09765625" style="31" customWidth="1"/>
    <col min="12301" max="12301" width="6.5" style="31" customWidth="1"/>
    <col min="12302" max="12544" width="8.69921875" style="31"/>
    <col min="12545" max="12545" width="9.09765625" style="31" bestFit="1" customWidth="1"/>
    <col min="12546" max="12556" width="5.09765625" style="31" customWidth="1"/>
    <col min="12557" max="12557" width="6.5" style="31" customWidth="1"/>
    <col min="12558" max="12800" width="8.69921875" style="31"/>
    <col min="12801" max="12801" width="9.09765625" style="31" bestFit="1" customWidth="1"/>
    <col min="12802" max="12812" width="5.09765625" style="31" customWidth="1"/>
    <col min="12813" max="12813" width="6.5" style="31" customWidth="1"/>
    <col min="12814" max="13056" width="8.69921875" style="31"/>
    <col min="13057" max="13057" width="9.09765625" style="31" bestFit="1" customWidth="1"/>
    <col min="13058" max="13068" width="5.09765625" style="31" customWidth="1"/>
    <col min="13069" max="13069" width="6.5" style="31" customWidth="1"/>
    <col min="13070" max="13312" width="8.69921875" style="31"/>
    <col min="13313" max="13313" width="9.09765625" style="31" bestFit="1" customWidth="1"/>
    <col min="13314" max="13324" width="5.09765625" style="31" customWidth="1"/>
    <col min="13325" max="13325" width="6.5" style="31" customWidth="1"/>
    <col min="13326" max="13568" width="8.69921875" style="31"/>
    <col min="13569" max="13569" width="9.09765625" style="31" bestFit="1" customWidth="1"/>
    <col min="13570" max="13580" width="5.09765625" style="31" customWidth="1"/>
    <col min="13581" max="13581" width="6.5" style="31" customWidth="1"/>
    <col min="13582" max="13824" width="8.69921875" style="31"/>
    <col min="13825" max="13825" width="9.09765625" style="31" bestFit="1" customWidth="1"/>
    <col min="13826" max="13836" width="5.09765625" style="31" customWidth="1"/>
    <col min="13837" max="13837" width="6.5" style="31" customWidth="1"/>
    <col min="13838" max="14080" width="8.69921875" style="31"/>
    <col min="14081" max="14081" width="9.09765625" style="31" bestFit="1" customWidth="1"/>
    <col min="14082" max="14092" width="5.09765625" style="31" customWidth="1"/>
    <col min="14093" max="14093" width="6.5" style="31" customWidth="1"/>
    <col min="14094" max="14336" width="8.69921875" style="31"/>
    <col min="14337" max="14337" width="9.09765625" style="31" bestFit="1" customWidth="1"/>
    <col min="14338" max="14348" width="5.09765625" style="31" customWidth="1"/>
    <col min="14349" max="14349" width="6.5" style="31" customWidth="1"/>
    <col min="14350" max="14592" width="8.69921875" style="31"/>
    <col min="14593" max="14593" width="9.09765625" style="31" bestFit="1" customWidth="1"/>
    <col min="14594" max="14604" width="5.09765625" style="31" customWidth="1"/>
    <col min="14605" max="14605" width="6.5" style="31" customWidth="1"/>
    <col min="14606" max="14848" width="8.69921875" style="31"/>
    <col min="14849" max="14849" width="9.09765625" style="31" bestFit="1" customWidth="1"/>
    <col min="14850" max="14860" width="5.09765625" style="31" customWidth="1"/>
    <col min="14861" max="14861" width="6.5" style="31" customWidth="1"/>
    <col min="14862" max="15104" width="8.69921875" style="31"/>
    <col min="15105" max="15105" width="9.09765625" style="31" bestFit="1" customWidth="1"/>
    <col min="15106" max="15116" width="5.09765625" style="31" customWidth="1"/>
    <col min="15117" max="15117" width="6.5" style="31" customWidth="1"/>
    <col min="15118" max="15360" width="8.69921875" style="31"/>
    <col min="15361" max="15361" width="9.09765625" style="31" bestFit="1" customWidth="1"/>
    <col min="15362" max="15372" width="5.09765625" style="31" customWidth="1"/>
    <col min="15373" max="15373" width="6.5" style="31" customWidth="1"/>
    <col min="15374" max="15616" width="8.69921875" style="31"/>
    <col min="15617" max="15617" width="9.09765625" style="31" bestFit="1" customWidth="1"/>
    <col min="15618" max="15628" width="5.09765625" style="31" customWidth="1"/>
    <col min="15629" max="15629" width="6.5" style="31" customWidth="1"/>
    <col min="15630" max="15872" width="8.69921875" style="31"/>
    <col min="15873" max="15873" width="9.09765625" style="31" bestFit="1" customWidth="1"/>
    <col min="15874" max="15884" width="5.09765625" style="31" customWidth="1"/>
    <col min="15885" max="15885" width="6.5" style="31" customWidth="1"/>
    <col min="15886" max="16128" width="8.69921875" style="31"/>
    <col min="16129" max="16129" width="9.09765625" style="31" bestFit="1" customWidth="1"/>
    <col min="16130" max="16140" width="5.09765625" style="31" customWidth="1"/>
    <col min="16141" max="16141" width="6.5" style="31" customWidth="1"/>
    <col min="16142" max="16384" width="8.69921875" style="31"/>
  </cols>
  <sheetData>
    <row r="1" spans="1:13" ht="27" customHeight="1" x14ac:dyDescent="0.2">
      <c r="A1" s="254" t="s">
        <v>71</v>
      </c>
      <c r="B1" s="254"/>
      <c r="C1" s="254"/>
      <c r="D1" s="254"/>
      <c r="E1" s="254"/>
      <c r="F1" s="254"/>
      <c r="G1" s="255"/>
      <c r="H1" s="255"/>
      <c r="I1" s="255"/>
      <c r="J1" s="255"/>
      <c r="K1" s="255"/>
      <c r="L1" s="255"/>
      <c r="M1" s="255"/>
    </row>
    <row r="2" spans="1:13" x14ac:dyDescent="0.2">
      <c r="M2" s="32" t="s">
        <v>87</v>
      </c>
    </row>
    <row r="3" spans="1:13" ht="19.95" customHeight="1" x14ac:dyDescent="0.2">
      <c r="A3" s="256" t="s">
        <v>72</v>
      </c>
      <c r="B3" s="258" t="s">
        <v>73</v>
      </c>
      <c r="C3" s="258"/>
      <c r="D3" s="258" t="s">
        <v>74</v>
      </c>
      <c r="E3" s="258"/>
      <c r="F3" s="258" t="s">
        <v>75</v>
      </c>
      <c r="G3" s="258"/>
      <c r="H3" s="258" t="s">
        <v>76</v>
      </c>
      <c r="I3" s="258"/>
      <c r="J3" s="258" t="s">
        <v>77</v>
      </c>
      <c r="K3" s="258"/>
      <c r="L3" s="258" t="s">
        <v>78</v>
      </c>
      <c r="M3" s="258"/>
    </row>
    <row r="4" spans="1:13" ht="19.95" customHeight="1" x14ac:dyDescent="0.2">
      <c r="A4" s="257"/>
      <c r="B4" s="37" t="s">
        <v>79</v>
      </c>
      <c r="C4" s="37" t="s">
        <v>80</v>
      </c>
      <c r="D4" s="37" t="s">
        <v>79</v>
      </c>
      <c r="E4" s="37" t="s">
        <v>80</v>
      </c>
      <c r="F4" s="37" t="s">
        <v>79</v>
      </c>
      <c r="G4" s="37" t="s">
        <v>80</v>
      </c>
      <c r="H4" s="37" t="s">
        <v>79</v>
      </c>
      <c r="I4" s="37" t="s">
        <v>80</v>
      </c>
      <c r="J4" s="37" t="s">
        <v>79</v>
      </c>
      <c r="K4" s="37" t="s">
        <v>80</v>
      </c>
      <c r="L4" s="37" t="s">
        <v>79</v>
      </c>
      <c r="M4" s="37" t="s">
        <v>80</v>
      </c>
    </row>
    <row r="5" spans="1:13" ht="22.95" customHeight="1" x14ac:dyDescent="0.2">
      <c r="A5" s="35" t="s">
        <v>81</v>
      </c>
      <c r="B5" s="38" t="s">
        <v>14</v>
      </c>
      <c r="C5" s="38" t="s">
        <v>14</v>
      </c>
      <c r="D5" s="39">
        <v>1</v>
      </c>
      <c r="E5" s="39">
        <v>18</v>
      </c>
      <c r="F5" s="39">
        <v>1</v>
      </c>
      <c r="G5" s="38">
        <v>1</v>
      </c>
      <c r="H5" s="39">
        <v>8</v>
      </c>
      <c r="I5" s="39">
        <v>86</v>
      </c>
      <c r="J5" s="38">
        <v>3</v>
      </c>
      <c r="K5" s="38">
        <v>33</v>
      </c>
      <c r="L5" s="38">
        <v>7</v>
      </c>
      <c r="M5" s="38">
        <v>1180</v>
      </c>
    </row>
    <row r="6" spans="1:13" ht="22.95" customHeight="1" x14ac:dyDescent="0.2">
      <c r="A6" s="40" t="s">
        <v>82</v>
      </c>
      <c r="B6" s="41" t="s">
        <v>14</v>
      </c>
      <c r="C6" s="41" t="s">
        <v>14</v>
      </c>
      <c r="D6" s="42">
        <v>1</v>
      </c>
      <c r="E6" s="42">
        <v>18</v>
      </c>
      <c r="F6" s="42">
        <v>1</v>
      </c>
      <c r="G6" s="41">
        <v>1</v>
      </c>
      <c r="H6" s="42">
        <v>10</v>
      </c>
      <c r="I6" s="42">
        <v>108</v>
      </c>
      <c r="J6" s="41">
        <v>1</v>
      </c>
      <c r="K6" s="41">
        <v>18</v>
      </c>
      <c r="L6" s="41">
        <v>6</v>
      </c>
      <c r="M6" s="41">
        <v>1355</v>
      </c>
    </row>
    <row r="7" spans="1:13" ht="22.95" customHeight="1" x14ac:dyDescent="0.2">
      <c r="A7" s="40" t="s">
        <v>83</v>
      </c>
      <c r="B7" s="41" t="s">
        <v>14</v>
      </c>
      <c r="C7" s="41" t="s">
        <v>14</v>
      </c>
      <c r="D7" s="42">
        <v>1</v>
      </c>
      <c r="E7" s="42">
        <v>16</v>
      </c>
      <c r="F7" s="42">
        <v>1</v>
      </c>
      <c r="G7" s="41">
        <v>1</v>
      </c>
      <c r="H7" s="42">
        <v>11</v>
      </c>
      <c r="I7" s="42">
        <v>87</v>
      </c>
      <c r="J7" s="41" t="s">
        <v>14</v>
      </c>
      <c r="K7" s="41" t="s">
        <v>14</v>
      </c>
      <c r="L7" s="41">
        <v>5</v>
      </c>
      <c r="M7" s="41">
        <v>1266</v>
      </c>
    </row>
    <row r="8" spans="1:13" ht="22.95" customHeight="1" x14ac:dyDescent="0.2">
      <c r="A8" s="40" t="s">
        <v>84</v>
      </c>
      <c r="B8" s="41" t="s">
        <v>14</v>
      </c>
      <c r="C8" s="41" t="s">
        <v>14</v>
      </c>
      <c r="D8" s="42">
        <v>1</v>
      </c>
      <c r="E8" s="42">
        <v>16</v>
      </c>
      <c r="F8" s="42">
        <v>1</v>
      </c>
      <c r="G8" s="41">
        <v>1</v>
      </c>
      <c r="H8" s="42">
        <v>11</v>
      </c>
      <c r="I8" s="42">
        <v>81</v>
      </c>
      <c r="J8" s="41" t="s">
        <v>14</v>
      </c>
      <c r="K8" s="41" t="s">
        <v>14</v>
      </c>
      <c r="L8" s="42">
        <v>4</v>
      </c>
      <c r="M8" s="42">
        <v>1225</v>
      </c>
    </row>
    <row r="9" spans="1:13" ht="22.95" customHeight="1" x14ac:dyDescent="0.2">
      <c r="A9" s="40" t="s">
        <v>85</v>
      </c>
      <c r="B9" s="41" t="s">
        <v>14</v>
      </c>
      <c r="C9" s="41" t="s">
        <v>14</v>
      </c>
      <c r="D9" s="42">
        <v>1</v>
      </c>
      <c r="E9" s="42">
        <v>30</v>
      </c>
      <c r="F9" s="42">
        <v>1</v>
      </c>
      <c r="G9" s="41">
        <v>1</v>
      </c>
      <c r="H9" s="42">
        <v>5</v>
      </c>
      <c r="I9" s="42">
        <v>56</v>
      </c>
      <c r="J9" s="41" t="s">
        <v>14</v>
      </c>
      <c r="K9" s="41" t="s">
        <v>14</v>
      </c>
      <c r="L9" s="42">
        <v>4</v>
      </c>
      <c r="M9" s="42">
        <v>1229</v>
      </c>
    </row>
    <row r="10" spans="1:13" ht="22.95" customHeight="1" x14ac:dyDescent="0.2">
      <c r="A10" s="36" t="s">
        <v>86</v>
      </c>
      <c r="B10" s="43" t="s">
        <v>14</v>
      </c>
      <c r="C10" s="43" t="s">
        <v>14</v>
      </c>
      <c r="D10" s="44">
        <v>1</v>
      </c>
      <c r="E10" s="44">
        <v>30</v>
      </c>
      <c r="F10" s="44">
        <v>1</v>
      </c>
      <c r="G10" s="43">
        <v>1</v>
      </c>
      <c r="H10" s="44">
        <v>5</v>
      </c>
      <c r="I10" s="44">
        <v>56</v>
      </c>
      <c r="J10" s="43" t="s">
        <v>14</v>
      </c>
      <c r="K10" s="43" t="s">
        <v>14</v>
      </c>
      <c r="L10" s="43">
        <v>4</v>
      </c>
      <c r="M10" s="43">
        <v>1229</v>
      </c>
    </row>
    <row r="11" spans="1:13" x14ac:dyDescent="0.2">
      <c r="M11" s="32" t="s">
        <v>53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B4DE1-336E-401A-A10E-EA5577F051F8}">
  <sheetPr codeName="Sheet7">
    <pageSetUpPr fitToPage="1"/>
  </sheetPr>
  <dimension ref="A1:N13"/>
  <sheetViews>
    <sheetView view="pageBreakPreview" zoomScale="115" zoomScaleNormal="100" zoomScaleSheetLayoutView="115" workbookViewId="0">
      <selection activeCell="I17" sqref="I17"/>
    </sheetView>
  </sheetViews>
  <sheetFormatPr defaultRowHeight="13.2" x14ac:dyDescent="0.2"/>
  <cols>
    <col min="1" max="1" width="9" style="31" customWidth="1"/>
    <col min="2" max="2" width="7.59765625" style="31" bestFit="1" customWidth="1"/>
    <col min="3" max="14" width="6.19921875" style="31" customWidth="1"/>
    <col min="15" max="256" width="8.69921875" style="31"/>
    <col min="257" max="257" width="9" style="31" customWidth="1"/>
    <col min="258" max="258" width="7.59765625" style="31" bestFit="1" customWidth="1"/>
    <col min="259" max="270" width="6.19921875" style="31" customWidth="1"/>
    <col min="271" max="512" width="8.69921875" style="31"/>
    <col min="513" max="513" width="9" style="31" customWidth="1"/>
    <col min="514" max="514" width="7.59765625" style="31" bestFit="1" customWidth="1"/>
    <col min="515" max="526" width="6.19921875" style="31" customWidth="1"/>
    <col min="527" max="768" width="8.69921875" style="31"/>
    <col min="769" max="769" width="9" style="31" customWidth="1"/>
    <col min="770" max="770" width="7.59765625" style="31" bestFit="1" customWidth="1"/>
    <col min="771" max="782" width="6.19921875" style="31" customWidth="1"/>
    <col min="783" max="1024" width="8.69921875" style="31"/>
    <col min="1025" max="1025" width="9" style="31" customWidth="1"/>
    <col min="1026" max="1026" width="7.59765625" style="31" bestFit="1" customWidth="1"/>
    <col min="1027" max="1038" width="6.19921875" style="31" customWidth="1"/>
    <col min="1039" max="1280" width="8.69921875" style="31"/>
    <col min="1281" max="1281" width="9" style="31" customWidth="1"/>
    <col min="1282" max="1282" width="7.59765625" style="31" bestFit="1" customWidth="1"/>
    <col min="1283" max="1294" width="6.19921875" style="31" customWidth="1"/>
    <col min="1295" max="1536" width="8.69921875" style="31"/>
    <col min="1537" max="1537" width="9" style="31" customWidth="1"/>
    <col min="1538" max="1538" width="7.59765625" style="31" bestFit="1" customWidth="1"/>
    <col min="1539" max="1550" width="6.19921875" style="31" customWidth="1"/>
    <col min="1551" max="1792" width="8.69921875" style="31"/>
    <col min="1793" max="1793" width="9" style="31" customWidth="1"/>
    <col min="1794" max="1794" width="7.59765625" style="31" bestFit="1" customWidth="1"/>
    <col min="1795" max="1806" width="6.19921875" style="31" customWidth="1"/>
    <col min="1807" max="2048" width="8.69921875" style="31"/>
    <col min="2049" max="2049" width="9" style="31" customWidth="1"/>
    <col min="2050" max="2050" width="7.59765625" style="31" bestFit="1" customWidth="1"/>
    <col min="2051" max="2062" width="6.19921875" style="31" customWidth="1"/>
    <col min="2063" max="2304" width="8.69921875" style="31"/>
    <col min="2305" max="2305" width="9" style="31" customWidth="1"/>
    <col min="2306" max="2306" width="7.59765625" style="31" bestFit="1" customWidth="1"/>
    <col min="2307" max="2318" width="6.19921875" style="31" customWidth="1"/>
    <col min="2319" max="2560" width="8.69921875" style="31"/>
    <col min="2561" max="2561" width="9" style="31" customWidth="1"/>
    <col min="2562" max="2562" width="7.59765625" style="31" bestFit="1" customWidth="1"/>
    <col min="2563" max="2574" width="6.19921875" style="31" customWidth="1"/>
    <col min="2575" max="2816" width="8.69921875" style="31"/>
    <col min="2817" max="2817" width="9" style="31" customWidth="1"/>
    <col min="2818" max="2818" width="7.59765625" style="31" bestFit="1" customWidth="1"/>
    <col min="2819" max="2830" width="6.19921875" style="31" customWidth="1"/>
    <col min="2831" max="3072" width="8.69921875" style="31"/>
    <col min="3073" max="3073" width="9" style="31" customWidth="1"/>
    <col min="3074" max="3074" width="7.59765625" style="31" bestFit="1" customWidth="1"/>
    <col min="3075" max="3086" width="6.19921875" style="31" customWidth="1"/>
    <col min="3087" max="3328" width="8.69921875" style="31"/>
    <col min="3329" max="3329" width="9" style="31" customWidth="1"/>
    <col min="3330" max="3330" width="7.59765625" style="31" bestFit="1" customWidth="1"/>
    <col min="3331" max="3342" width="6.19921875" style="31" customWidth="1"/>
    <col min="3343" max="3584" width="8.69921875" style="31"/>
    <col min="3585" max="3585" width="9" style="31" customWidth="1"/>
    <col min="3586" max="3586" width="7.59765625" style="31" bestFit="1" customWidth="1"/>
    <col min="3587" max="3598" width="6.19921875" style="31" customWidth="1"/>
    <col min="3599" max="3840" width="8.69921875" style="31"/>
    <col min="3841" max="3841" width="9" style="31" customWidth="1"/>
    <col min="3842" max="3842" width="7.59765625" style="31" bestFit="1" customWidth="1"/>
    <col min="3843" max="3854" width="6.19921875" style="31" customWidth="1"/>
    <col min="3855" max="4096" width="8.69921875" style="31"/>
    <col min="4097" max="4097" width="9" style="31" customWidth="1"/>
    <col min="4098" max="4098" width="7.59765625" style="31" bestFit="1" customWidth="1"/>
    <col min="4099" max="4110" width="6.19921875" style="31" customWidth="1"/>
    <col min="4111" max="4352" width="8.69921875" style="31"/>
    <col min="4353" max="4353" width="9" style="31" customWidth="1"/>
    <col min="4354" max="4354" width="7.59765625" style="31" bestFit="1" customWidth="1"/>
    <col min="4355" max="4366" width="6.19921875" style="31" customWidth="1"/>
    <col min="4367" max="4608" width="8.69921875" style="31"/>
    <col min="4609" max="4609" width="9" style="31" customWidth="1"/>
    <col min="4610" max="4610" width="7.59765625" style="31" bestFit="1" customWidth="1"/>
    <col min="4611" max="4622" width="6.19921875" style="31" customWidth="1"/>
    <col min="4623" max="4864" width="8.69921875" style="31"/>
    <col min="4865" max="4865" width="9" style="31" customWidth="1"/>
    <col min="4866" max="4866" width="7.59765625" style="31" bestFit="1" customWidth="1"/>
    <col min="4867" max="4878" width="6.19921875" style="31" customWidth="1"/>
    <col min="4879" max="5120" width="8.69921875" style="31"/>
    <col min="5121" max="5121" width="9" style="31" customWidth="1"/>
    <col min="5122" max="5122" width="7.59765625" style="31" bestFit="1" customWidth="1"/>
    <col min="5123" max="5134" width="6.19921875" style="31" customWidth="1"/>
    <col min="5135" max="5376" width="8.69921875" style="31"/>
    <col min="5377" max="5377" width="9" style="31" customWidth="1"/>
    <col min="5378" max="5378" width="7.59765625" style="31" bestFit="1" customWidth="1"/>
    <col min="5379" max="5390" width="6.19921875" style="31" customWidth="1"/>
    <col min="5391" max="5632" width="8.69921875" style="31"/>
    <col min="5633" max="5633" width="9" style="31" customWidth="1"/>
    <col min="5634" max="5634" width="7.59765625" style="31" bestFit="1" customWidth="1"/>
    <col min="5635" max="5646" width="6.19921875" style="31" customWidth="1"/>
    <col min="5647" max="5888" width="8.69921875" style="31"/>
    <col min="5889" max="5889" width="9" style="31" customWidth="1"/>
    <col min="5890" max="5890" width="7.59765625" style="31" bestFit="1" customWidth="1"/>
    <col min="5891" max="5902" width="6.19921875" style="31" customWidth="1"/>
    <col min="5903" max="6144" width="8.69921875" style="31"/>
    <col min="6145" max="6145" width="9" style="31" customWidth="1"/>
    <col min="6146" max="6146" width="7.59765625" style="31" bestFit="1" customWidth="1"/>
    <col min="6147" max="6158" width="6.19921875" style="31" customWidth="1"/>
    <col min="6159" max="6400" width="8.69921875" style="31"/>
    <col min="6401" max="6401" width="9" style="31" customWidth="1"/>
    <col min="6402" max="6402" width="7.59765625" style="31" bestFit="1" customWidth="1"/>
    <col min="6403" max="6414" width="6.19921875" style="31" customWidth="1"/>
    <col min="6415" max="6656" width="8.69921875" style="31"/>
    <col min="6657" max="6657" width="9" style="31" customWidth="1"/>
    <col min="6658" max="6658" width="7.59765625" style="31" bestFit="1" customWidth="1"/>
    <col min="6659" max="6670" width="6.19921875" style="31" customWidth="1"/>
    <col min="6671" max="6912" width="8.69921875" style="31"/>
    <col min="6913" max="6913" width="9" style="31" customWidth="1"/>
    <col min="6914" max="6914" width="7.59765625" style="31" bestFit="1" customWidth="1"/>
    <col min="6915" max="6926" width="6.19921875" style="31" customWidth="1"/>
    <col min="6927" max="7168" width="8.69921875" style="31"/>
    <col min="7169" max="7169" width="9" style="31" customWidth="1"/>
    <col min="7170" max="7170" width="7.59765625" style="31" bestFit="1" customWidth="1"/>
    <col min="7171" max="7182" width="6.19921875" style="31" customWidth="1"/>
    <col min="7183" max="7424" width="8.69921875" style="31"/>
    <col min="7425" max="7425" width="9" style="31" customWidth="1"/>
    <col min="7426" max="7426" width="7.59765625" style="31" bestFit="1" customWidth="1"/>
    <col min="7427" max="7438" width="6.19921875" style="31" customWidth="1"/>
    <col min="7439" max="7680" width="8.69921875" style="31"/>
    <col min="7681" max="7681" width="9" style="31" customWidth="1"/>
    <col min="7682" max="7682" width="7.59765625" style="31" bestFit="1" customWidth="1"/>
    <col min="7683" max="7694" width="6.19921875" style="31" customWidth="1"/>
    <col min="7695" max="7936" width="8.69921875" style="31"/>
    <col min="7937" max="7937" width="9" style="31" customWidth="1"/>
    <col min="7938" max="7938" width="7.59765625" style="31" bestFit="1" customWidth="1"/>
    <col min="7939" max="7950" width="6.19921875" style="31" customWidth="1"/>
    <col min="7951" max="8192" width="8.69921875" style="31"/>
    <col min="8193" max="8193" width="9" style="31" customWidth="1"/>
    <col min="8194" max="8194" width="7.59765625" style="31" bestFit="1" customWidth="1"/>
    <col min="8195" max="8206" width="6.19921875" style="31" customWidth="1"/>
    <col min="8207" max="8448" width="8.69921875" style="31"/>
    <col min="8449" max="8449" width="9" style="31" customWidth="1"/>
    <col min="8450" max="8450" width="7.59765625" style="31" bestFit="1" customWidth="1"/>
    <col min="8451" max="8462" width="6.19921875" style="31" customWidth="1"/>
    <col min="8463" max="8704" width="8.69921875" style="31"/>
    <col min="8705" max="8705" width="9" style="31" customWidth="1"/>
    <col min="8706" max="8706" width="7.59765625" style="31" bestFit="1" customWidth="1"/>
    <col min="8707" max="8718" width="6.19921875" style="31" customWidth="1"/>
    <col min="8719" max="8960" width="8.69921875" style="31"/>
    <col min="8961" max="8961" width="9" style="31" customWidth="1"/>
    <col min="8962" max="8962" width="7.59765625" style="31" bestFit="1" customWidth="1"/>
    <col min="8963" max="8974" width="6.19921875" style="31" customWidth="1"/>
    <col min="8975" max="9216" width="8.69921875" style="31"/>
    <col min="9217" max="9217" width="9" style="31" customWidth="1"/>
    <col min="9218" max="9218" width="7.59765625" style="31" bestFit="1" customWidth="1"/>
    <col min="9219" max="9230" width="6.19921875" style="31" customWidth="1"/>
    <col min="9231" max="9472" width="8.69921875" style="31"/>
    <col min="9473" max="9473" width="9" style="31" customWidth="1"/>
    <col min="9474" max="9474" width="7.59765625" style="31" bestFit="1" customWidth="1"/>
    <col min="9475" max="9486" width="6.19921875" style="31" customWidth="1"/>
    <col min="9487" max="9728" width="8.69921875" style="31"/>
    <col min="9729" max="9729" width="9" style="31" customWidth="1"/>
    <col min="9730" max="9730" width="7.59765625" style="31" bestFit="1" customWidth="1"/>
    <col min="9731" max="9742" width="6.19921875" style="31" customWidth="1"/>
    <col min="9743" max="9984" width="8.69921875" style="31"/>
    <col min="9985" max="9985" width="9" style="31" customWidth="1"/>
    <col min="9986" max="9986" width="7.59765625" style="31" bestFit="1" customWidth="1"/>
    <col min="9987" max="9998" width="6.19921875" style="31" customWidth="1"/>
    <col min="9999" max="10240" width="8.69921875" style="31"/>
    <col min="10241" max="10241" width="9" style="31" customWidth="1"/>
    <col min="10242" max="10242" width="7.59765625" style="31" bestFit="1" customWidth="1"/>
    <col min="10243" max="10254" width="6.19921875" style="31" customWidth="1"/>
    <col min="10255" max="10496" width="8.69921875" style="31"/>
    <col min="10497" max="10497" width="9" style="31" customWidth="1"/>
    <col min="10498" max="10498" width="7.59765625" style="31" bestFit="1" customWidth="1"/>
    <col min="10499" max="10510" width="6.19921875" style="31" customWidth="1"/>
    <col min="10511" max="10752" width="8.69921875" style="31"/>
    <col min="10753" max="10753" width="9" style="31" customWidth="1"/>
    <col min="10754" max="10754" width="7.59765625" style="31" bestFit="1" customWidth="1"/>
    <col min="10755" max="10766" width="6.19921875" style="31" customWidth="1"/>
    <col min="10767" max="11008" width="8.69921875" style="31"/>
    <col min="11009" max="11009" width="9" style="31" customWidth="1"/>
    <col min="11010" max="11010" width="7.59765625" style="31" bestFit="1" customWidth="1"/>
    <col min="11011" max="11022" width="6.19921875" style="31" customWidth="1"/>
    <col min="11023" max="11264" width="8.69921875" style="31"/>
    <col min="11265" max="11265" width="9" style="31" customWidth="1"/>
    <col min="11266" max="11266" width="7.59765625" style="31" bestFit="1" customWidth="1"/>
    <col min="11267" max="11278" width="6.19921875" style="31" customWidth="1"/>
    <col min="11279" max="11520" width="8.69921875" style="31"/>
    <col min="11521" max="11521" width="9" style="31" customWidth="1"/>
    <col min="11522" max="11522" width="7.59765625" style="31" bestFit="1" customWidth="1"/>
    <col min="11523" max="11534" width="6.19921875" style="31" customWidth="1"/>
    <col min="11535" max="11776" width="8.69921875" style="31"/>
    <col min="11777" max="11777" width="9" style="31" customWidth="1"/>
    <col min="11778" max="11778" width="7.59765625" style="31" bestFit="1" customWidth="1"/>
    <col min="11779" max="11790" width="6.19921875" style="31" customWidth="1"/>
    <col min="11791" max="12032" width="8.69921875" style="31"/>
    <col min="12033" max="12033" width="9" style="31" customWidth="1"/>
    <col min="12034" max="12034" width="7.59765625" style="31" bestFit="1" customWidth="1"/>
    <col min="12035" max="12046" width="6.19921875" style="31" customWidth="1"/>
    <col min="12047" max="12288" width="8.69921875" style="31"/>
    <col min="12289" max="12289" width="9" style="31" customWidth="1"/>
    <col min="12290" max="12290" width="7.59765625" style="31" bestFit="1" customWidth="1"/>
    <col min="12291" max="12302" width="6.19921875" style="31" customWidth="1"/>
    <col min="12303" max="12544" width="8.69921875" style="31"/>
    <col min="12545" max="12545" width="9" style="31" customWidth="1"/>
    <col min="12546" max="12546" width="7.59765625" style="31" bestFit="1" customWidth="1"/>
    <col min="12547" max="12558" width="6.19921875" style="31" customWidth="1"/>
    <col min="12559" max="12800" width="8.69921875" style="31"/>
    <col min="12801" max="12801" width="9" style="31" customWidth="1"/>
    <col min="12802" max="12802" width="7.59765625" style="31" bestFit="1" customWidth="1"/>
    <col min="12803" max="12814" width="6.19921875" style="31" customWidth="1"/>
    <col min="12815" max="13056" width="8.69921875" style="31"/>
    <col min="13057" max="13057" width="9" style="31" customWidth="1"/>
    <col min="13058" max="13058" width="7.59765625" style="31" bestFit="1" customWidth="1"/>
    <col min="13059" max="13070" width="6.19921875" style="31" customWidth="1"/>
    <col min="13071" max="13312" width="8.69921875" style="31"/>
    <col min="13313" max="13313" width="9" style="31" customWidth="1"/>
    <col min="13314" max="13314" width="7.59765625" style="31" bestFit="1" customWidth="1"/>
    <col min="13315" max="13326" width="6.19921875" style="31" customWidth="1"/>
    <col min="13327" max="13568" width="8.69921875" style="31"/>
    <col min="13569" max="13569" width="9" style="31" customWidth="1"/>
    <col min="13570" max="13570" width="7.59765625" style="31" bestFit="1" customWidth="1"/>
    <col min="13571" max="13582" width="6.19921875" style="31" customWidth="1"/>
    <col min="13583" max="13824" width="8.69921875" style="31"/>
    <col min="13825" max="13825" width="9" style="31" customWidth="1"/>
    <col min="13826" max="13826" width="7.59765625" style="31" bestFit="1" customWidth="1"/>
    <col min="13827" max="13838" width="6.19921875" style="31" customWidth="1"/>
    <col min="13839" max="14080" width="8.69921875" style="31"/>
    <col min="14081" max="14081" width="9" style="31" customWidth="1"/>
    <col min="14082" max="14082" width="7.59765625" style="31" bestFit="1" customWidth="1"/>
    <col min="14083" max="14094" width="6.19921875" style="31" customWidth="1"/>
    <col min="14095" max="14336" width="8.69921875" style="31"/>
    <col min="14337" max="14337" width="9" style="31" customWidth="1"/>
    <col min="14338" max="14338" width="7.59765625" style="31" bestFit="1" customWidth="1"/>
    <col min="14339" max="14350" width="6.19921875" style="31" customWidth="1"/>
    <col min="14351" max="14592" width="8.69921875" style="31"/>
    <col min="14593" max="14593" width="9" style="31" customWidth="1"/>
    <col min="14594" max="14594" width="7.59765625" style="31" bestFit="1" customWidth="1"/>
    <col min="14595" max="14606" width="6.19921875" style="31" customWidth="1"/>
    <col min="14607" max="14848" width="8.69921875" style="31"/>
    <col min="14849" max="14849" width="9" style="31" customWidth="1"/>
    <col min="14850" max="14850" width="7.59765625" style="31" bestFit="1" customWidth="1"/>
    <col min="14851" max="14862" width="6.19921875" style="31" customWidth="1"/>
    <col min="14863" max="15104" width="8.69921875" style="31"/>
    <col min="15105" max="15105" width="9" style="31" customWidth="1"/>
    <col min="15106" max="15106" width="7.59765625" style="31" bestFit="1" customWidth="1"/>
    <col min="15107" max="15118" width="6.19921875" style="31" customWidth="1"/>
    <col min="15119" max="15360" width="8.69921875" style="31"/>
    <col min="15361" max="15361" width="9" style="31" customWidth="1"/>
    <col min="15362" max="15362" width="7.59765625" style="31" bestFit="1" customWidth="1"/>
    <col min="15363" max="15374" width="6.19921875" style="31" customWidth="1"/>
    <col min="15375" max="15616" width="8.69921875" style="31"/>
    <col min="15617" max="15617" width="9" style="31" customWidth="1"/>
    <col min="15618" max="15618" width="7.59765625" style="31" bestFit="1" customWidth="1"/>
    <col min="15619" max="15630" width="6.19921875" style="31" customWidth="1"/>
    <col min="15631" max="15872" width="8.69921875" style="31"/>
    <col min="15873" max="15873" width="9" style="31" customWidth="1"/>
    <col min="15874" max="15874" width="7.59765625" style="31" bestFit="1" customWidth="1"/>
    <col min="15875" max="15886" width="6.19921875" style="31" customWidth="1"/>
    <col min="15887" max="16128" width="8.69921875" style="31"/>
    <col min="16129" max="16129" width="9" style="31" customWidth="1"/>
    <col min="16130" max="16130" width="7.59765625" style="31" bestFit="1" customWidth="1"/>
    <col min="16131" max="16142" width="6.19921875" style="31" customWidth="1"/>
    <col min="16143" max="16384" width="8.69921875" style="31"/>
  </cols>
  <sheetData>
    <row r="1" spans="1:14" ht="27" customHeight="1" x14ac:dyDescent="0.2">
      <c r="A1" s="254" t="s">
        <v>88</v>
      </c>
      <c r="B1" s="254"/>
      <c r="C1" s="254"/>
      <c r="D1" s="254"/>
      <c r="E1" s="254"/>
      <c r="F1" s="254"/>
      <c r="G1" s="255"/>
      <c r="H1" s="255"/>
      <c r="I1" s="255"/>
      <c r="J1" s="255"/>
      <c r="K1" s="255"/>
      <c r="L1" s="255"/>
      <c r="M1" s="255"/>
      <c r="N1" s="255"/>
    </row>
    <row r="2" spans="1:14" x14ac:dyDescent="0.2">
      <c r="A2" s="45" t="s">
        <v>89</v>
      </c>
      <c r="N2" s="32" t="s">
        <v>103</v>
      </c>
    </row>
    <row r="3" spans="1:14" ht="19.95" customHeight="1" x14ac:dyDescent="0.2">
      <c r="A3" s="261" t="s">
        <v>310</v>
      </c>
      <c r="B3" s="264" t="s">
        <v>90</v>
      </c>
      <c r="C3" s="266" t="s">
        <v>91</v>
      </c>
      <c r="D3" s="256"/>
      <c r="E3" s="256"/>
      <c r="F3" s="256"/>
      <c r="G3" s="256"/>
      <c r="H3" s="256"/>
      <c r="I3" s="267"/>
      <c r="J3" s="267" t="s">
        <v>92</v>
      </c>
      <c r="K3" s="268"/>
      <c r="L3" s="268"/>
      <c r="M3" s="269"/>
      <c r="N3" s="270" t="s">
        <v>93</v>
      </c>
    </row>
    <row r="4" spans="1:14" ht="19.95" customHeight="1" x14ac:dyDescent="0.2">
      <c r="A4" s="262"/>
      <c r="B4" s="265"/>
      <c r="C4" s="272" t="s">
        <v>309</v>
      </c>
      <c r="D4" s="273" t="s">
        <v>94</v>
      </c>
      <c r="E4" s="273" t="s">
        <v>95</v>
      </c>
      <c r="F4" s="273" t="s">
        <v>96</v>
      </c>
      <c r="G4" s="273" t="s">
        <v>97</v>
      </c>
      <c r="H4" s="274" t="s">
        <v>98</v>
      </c>
      <c r="I4" s="52" t="s">
        <v>99</v>
      </c>
      <c r="J4" s="277" t="s">
        <v>309</v>
      </c>
      <c r="K4" s="273" t="s">
        <v>100</v>
      </c>
      <c r="L4" s="273" t="s">
        <v>77</v>
      </c>
      <c r="M4" s="259" t="s">
        <v>101</v>
      </c>
      <c r="N4" s="271"/>
    </row>
    <row r="5" spans="1:14" ht="19.95" customHeight="1" x14ac:dyDescent="0.2">
      <c r="A5" s="262"/>
      <c r="B5" s="265"/>
      <c r="C5" s="272"/>
      <c r="D5" s="273"/>
      <c r="E5" s="273"/>
      <c r="F5" s="273"/>
      <c r="G5" s="273"/>
      <c r="H5" s="275"/>
      <c r="I5" s="53" t="s">
        <v>102</v>
      </c>
      <c r="J5" s="277"/>
      <c r="K5" s="273"/>
      <c r="L5" s="273"/>
      <c r="M5" s="260"/>
      <c r="N5" s="271"/>
    </row>
    <row r="6" spans="1:14" ht="19.95" customHeight="1" x14ac:dyDescent="0.2">
      <c r="A6" s="263"/>
      <c r="B6" s="265"/>
      <c r="C6" s="272"/>
      <c r="D6" s="273"/>
      <c r="E6" s="273"/>
      <c r="F6" s="273"/>
      <c r="G6" s="273"/>
      <c r="H6" s="276"/>
      <c r="I6" s="54" t="s">
        <v>9</v>
      </c>
      <c r="J6" s="277"/>
      <c r="K6" s="273"/>
      <c r="L6" s="273"/>
      <c r="M6" s="260"/>
      <c r="N6" s="271"/>
    </row>
    <row r="7" spans="1:14" ht="22.95" customHeight="1" x14ac:dyDescent="0.2">
      <c r="A7" s="46" t="s">
        <v>81</v>
      </c>
      <c r="B7" s="47">
        <f t="shared" ref="B7:B12" si="0">C7+J7</f>
        <v>24.96</v>
      </c>
      <c r="C7" s="55">
        <f t="shared" ref="C7:C12" si="1">SUM(D7:I7)</f>
        <v>24.96</v>
      </c>
      <c r="D7" s="56" t="s">
        <v>14</v>
      </c>
      <c r="E7" s="57">
        <v>7.49</v>
      </c>
      <c r="F7" s="57">
        <v>4.62</v>
      </c>
      <c r="G7" s="57">
        <v>6.85</v>
      </c>
      <c r="H7" s="57">
        <v>6</v>
      </c>
      <c r="I7" s="58" t="s">
        <v>14</v>
      </c>
      <c r="J7" s="67">
        <f>SUM(K7:M7)</f>
        <v>0</v>
      </c>
      <c r="K7" s="56" t="s">
        <v>14</v>
      </c>
      <c r="L7" s="56" t="s">
        <v>14</v>
      </c>
      <c r="M7" s="58" t="s">
        <v>14</v>
      </c>
      <c r="N7" s="39">
        <v>60</v>
      </c>
    </row>
    <row r="8" spans="1:14" ht="22.95" customHeight="1" x14ac:dyDescent="0.2">
      <c r="A8" s="48" t="s">
        <v>82</v>
      </c>
      <c r="B8" s="49">
        <f t="shared" si="0"/>
        <v>22.770000000000003</v>
      </c>
      <c r="C8" s="59">
        <f t="shared" si="1"/>
        <v>22.770000000000003</v>
      </c>
      <c r="D8" s="60" t="s">
        <v>14</v>
      </c>
      <c r="E8" s="61">
        <v>5.69</v>
      </c>
      <c r="F8" s="61">
        <v>4.34</v>
      </c>
      <c r="G8" s="61">
        <v>4.74</v>
      </c>
      <c r="H8" s="61">
        <v>8</v>
      </c>
      <c r="I8" s="62" t="s">
        <v>14</v>
      </c>
      <c r="J8" s="68">
        <f t="shared" ref="J8:J12" si="2">SUM(K8:M8)</f>
        <v>0</v>
      </c>
      <c r="K8" s="60" t="s">
        <v>14</v>
      </c>
      <c r="L8" s="60" t="s">
        <v>14</v>
      </c>
      <c r="M8" s="62" t="s">
        <v>14</v>
      </c>
      <c r="N8" s="42">
        <v>90</v>
      </c>
    </row>
    <row r="9" spans="1:14" ht="22.95" customHeight="1" x14ac:dyDescent="0.2">
      <c r="A9" s="48" t="s">
        <v>83</v>
      </c>
      <c r="B9" s="49">
        <f t="shared" si="0"/>
        <v>26.43</v>
      </c>
      <c r="C9" s="59">
        <f t="shared" si="1"/>
        <v>26.43</v>
      </c>
      <c r="D9" s="60" t="s">
        <v>14</v>
      </c>
      <c r="E9" s="61">
        <v>6.31</v>
      </c>
      <c r="F9" s="61">
        <v>5.65</v>
      </c>
      <c r="G9" s="61">
        <v>4.47</v>
      </c>
      <c r="H9" s="61">
        <v>10</v>
      </c>
      <c r="I9" s="62" t="s">
        <v>14</v>
      </c>
      <c r="J9" s="68">
        <f t="shared" si="2"/>
        <v>0</v>
      </c>
      <c r="K9" s="60" t="s">
        <v>14</v>
      </c>
      <c r="L9" s="60" t="s">
        <v>14</v>
      </c>
      <c r="M9" s="62" t="s">
        <v>14</v>
      </c>
      <c r="N9" s="42">
        <v>80</v>
      </c>
    </row>
    <row r="10" spans="1:14" ht="22.95" customHeight="1" x14ac:dyDescent="0.2">
      <c r="A10" s="48" t="s">
        <v>84</v>
      </c>
      <c r="B10" s="49">
        <f t="shared" si="0"/>
        <v>24.909999999999997</v>
      </c>
      <c r="C10" s="59">
        <f t="shared" si="1"/>
        <v>24.909999999999997</v>
      </c>
      <c r="D10" s="60" t="s">
        <v>14</v>
      </c>
      <c r="E10" s="61">
        <v>6.3</v>
      </c>
      <c r="F10" s="61">
        <v>4.83</v>
      </c>
      <c r="G10" s="61">
        <v>2.78</v>
      </c>
      <c r="H10" s="61">
        <v>11</v>
      </c>
      <c r="I10" s="62" t="s">
        <v>14</v>
      </c>
      <c r="J10" s="68">
        <f t="shared" si="2"/>
        <v>0</v>
      </c>
      <c r="K10" s="60" t="s">
        <v>14</v>
      </c>
      <c r="L10" s="60" t="s">
        <v>14</v>
      </c>
      <c r="M10" s="62" t="s">
        <v>14</v>
      </c>
      <c r="N10" s="42">
        <v>60</v>
      </c>
    </row>
    <row r="11" spans="1:14" ht="22.95" customHeight="1" x14ac:dyDescent="0.2">
      <c r="A11" s="48" t="s">
        <v>85</v>
      </c>
      <c r="B11" s="49">
        <f t="shared" si="0"/>
        <v>24.61</v>
      </c>
      <c r="C11" s="59">
        <f t="shared" si="1"/>
        <v>24.61</v>
      </c>
      <c r="D11" s="60" t="s">
        <v>14</v>
      </c>
      <c r="E11" s="61">
        <v>6.09</v>
      </c>
      <c r="F11" s="61">
        <v>5.28</v>
      </c>
      <c r="G11" s="61">
        <v>3.24</v>
      </c>
      <c r="H11" s="61">
        <v>10</v>
      </c>
      <c r="I11" s="62" t="s">
        <v>14</v>
      </c>
      <c r="J11" s="68">
        <f t="shared" si="2"/>
        <v>0</v>
      </c>
      <c r="K11" s="60" t="s">
        <v>14</v>
      </c>
      <c r="L11" s="60" t="s">
        <v>14</v>
      </c>
      <c r="M11" s="62" t="s">
        <v>14</v>
      </c>
      <c r="N11" s="42">
        <v>55</v>
      </c>
    </row>
    <row r="12" spans="1:14" ht="22.95" customHeight="1" x14ac:dyDescent="0.2">
      <c r="A12" s="50" t="s">
        <v>86</v>
      </c>
      <c r="B12" s="51">
        <f t="shared" si="0"/>
        <v>24.92</v>
      </c>
      <c r="C12" s="63">
        <f t="shared" si="1"/>
        <v>24.92</v>
      </c>
      <c r="D12" s="64" t="s">
        <v>14</v>
      </c>
      <c r="E12" s="65">
        <v>9.6300000000000008</v>
      </c>
      <c r="F12" s="65">
        <v>5.22</v>
      </c>
      <c r="G12" s="65">
        <v>3.07</v>
      </c>
      <c r="H12" s="65">
        <v>7</v>
      </c>
      <c r="I12" s="66" t="s">
        <v>14</v>
      </c>
      <c r="J12" s="69">
        <f t="shared" si="2"/>
        <v>0</v>
      </c>
      <c r="K12" s="64" t="s">
        <v>14</v>
      </c>
      <c r="L12" s="64" t="s">
        <v>14</v>
      </c>
      <c r="M12" s="66" t="s">
        <v>14</v>
      </c>
      <c r="N12" s="44">
        <v>50</v>
      </c>
    </row>
    <row r="13" spans="1:14" x14ac:dyDescent="0.2">
      <c r="N13" s="32" t="s">
        <v>53</v>
      </c>
    </row>
  </sheetData>
  <mergeCells count="16">
    <mergeCell ref="M4:M6"/>
    <mergeCell ref="A1:N1"/>
    <mergeCell ref="A3:A6"/>
    <mergeCell ref="B3:B6"/>
    <mergeCell ref="C3:I3"/>
    <mergeCell ref="J3:M3"/>
    <mergeCell ref="N3:N6"/>
    <mergeCell ref="C4:C6"/>
    <mergeCell ref="D4:D6"/>
    <mergeCell ref="E4:E6"/>
    <mergeCell ref="F4:F6"/>
    <mergeCell ref="G4:G6"/>
    <mergeCell ref="H4:H6"/>
    <mergeCell ref="J4:J6"/>
    <mergeCell ref="K4:K6"/>
    <mergeCell ref="L4:L6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5E58-3AA5-43C0-8D68-D299E2D57574}">
  <sheetPr codeName="Sheet8"/>
  <dimension ref="A1:I11"/>
  <sheetViews>
    <sheetView view="pageBreakPreview" zoomScale="115" zoomScaleNormal="100" zoomScaleSheetLayoutView="115" workbookViewId="0">
      <selection activeCell="A3" sqref="A3:G10"/>
    </sheetView>
  </sheetViews>
  <sheetFormatPr defaultRowHeight="13.2" x14ac:dyDescent="0.2"/>
  <cols>
    <col min="1" max="1" width="10.59765625" style="31" customWidth="1"/>
    <col min="2" max="2" width="8.19921875" style="31" customWidth="1"/>
    <col min="3" max="256" width="8.69921875" style="31"/>
    <col min="257" max="257" width="9" style="31" customWidth="1"/>
    <col min="258" max="258" width="8.19921875" style="31" customWidth="1"/>
    <col min="259" max="512" width="8.69921875" style="31"/>
    <col min="513" max="513" width="9" style="31" customWidth="1"/>
    <col min="514" max="514" width="8.19921875" style="31" customWidth="1"/>
    <col min="515" max="768" width="8.69921875" style="31"/>
    <col min="769" max="769" width="9" style="31" customWidth="1"/>
    <col min="770" max="770" width="8.19921875" style="31" customWidth="1"/>
    <col min="771" max="1024" width="8.69921875" style="31"/>
    <col min="1025" max="1025" width="9" style="31" customWidth="1"/>
    <col min="1026" max="1026" width="8.19921875" style="31" customWidth="1"/>
    <col min="1027" max="1280" width="8.69921875" style="31"/>
    <col min="1281" max="1281" width="9" style="31" customWidth="1"/>
    <col min="1282" max="1282" width="8.19921875" style="31" customWidth="1"/>
    <col min="1283" max="1536" width="8.69921875" style="31"/>
    <col min="1537" max="1537" width="9" style="31" customWidth="1"/>
    <col min="1538" max="1538" width="8.19921875" style="31" customWidth="1"/>
    <col min="1539" max="1792" width="8.69921875" style="31"/>
    <col min="1793" max="1793" width="9" style="31" customWidth="1"/>
    <col min="1794" max="1794" width="8.19921875" style="31" customWidth="1"/>
    <col min="1795" max="2048" width="8.69921875" style="31"/>
    <col min="2049" max="2049" width="9" style="31" customWidth="1"/>
    <col min="2050" max="2050" width="8.19921875" style="31" customWidth="1"/>
    <col min="2051" max="2304" width="8.69921875" style="31"/>
    <col min="2305" max="2305" width="9" style="31" customWidth="1"/>
    <col min="2306" max="2306" width="8.19921875" style="31" customWidth="1"/>
    <col min="2307" max="2560" width="8.69921875" style="31"/>
    <col min="2561" max="2561" width="9" style="31" customWidth="1"/>
    <col min="2562" max="2562" width="8.19921875" style="31" customWidth="1"/>
    <col min="2563" max="2816" width="8.69921875" style="31"/>
    <col min="2817" max="2817" width="9" style="31" customWidth="1"/>
    <col min="2818" max="2818" width="8.19921875" style="31" customWidth="1"/>
    <col min="2819" max="3072" width="8.69921875" style="31"/>
    <col min="3073" max="3073" width="9" style="31" customWidth="1"/>
    <col min="3074" max="3074" width="8.19921875" style="31" customWidth="1"/>
    <col min="3075" max="3328" width="8.69921875" style="31"/>
    <col min="3329" max="3329" width="9" style="31" customWidth="1"/>
    <col min="3330" max="3330" width="8.19921875" style="31" customWidth="1"/>
    <col min="3331" max="3584" width="8.69921875" style="31"/>
    <col min="3585" max="3585" width="9" style="31" customWidth="1"/>
    <col min="3586" max="3586" width="8.19921875" style="31" customWidth="1"/>
    <col min="3587" max="3840" width="8.69921875" style="31"/>
    <col min="3841" max="3841" width="9" style="31" customWidth="1"/>
    <col min="3842" max="3842" width="8.19921875" style="31" customWidth="1"/>
    <col min="3843" max="4096" width="8.69921875" style="31"/>
    <col min="4097" max="4097" width="9" style="31" customWidth="1"/>
    <col min="4098" max="4098" width="8.19921875" style="31" customWidth="1"/>
    <col min="4099" max="4352" width="8.69921875" style="31"/>
    <col min="4353" max="4353" width="9" style="31" customWidth="1"/>
    <col min="4354" max="4354" width="8.19921875" style="31" customWidth="1"/>
    <col min="4355" max="4608" width="8.69921875" style="31"/>
    <col min="4609" max="4609" width="9" style="31" customWidth="1"/>
    <col min="4610" max="4610" width="8.19921875" style="31" customWidth="1"/>
    <col min="4611" max="4864" width="8.69921875" style="31"/>
    <col min="4865" max="4865" width="9" style="31" customWidth="1"/>
    <col min="4866" max="4866" width="8.19921875" style="31" customWidth="1"/>
    <col min="4867" max="5120" width="8.69921875" style="31"/>
    <col min="5121" max="5121" width="9" style="31" customWidth="1"/>
    <col min="5122" max="5122" width="8.19921875" style="31" customWidth="1"/>
    <col min="5123" max="5376" width="8.69921875" style="31"/>
    <col min="5377" max="5377" width="9" style="31" customWidth="1"/>
    <col min="5378" max="5378" width="8.19921875" style="31" customWidth="1"/>
    <col min="5379" max="5632" width="8.69921875" style="31"/>
    <col min="5633" max="5633" width="9" style="31" customWidth="1"/>
    <col min="5634" max="5634" width="8.19921875" style="31" customWidth="1"/>
    <col min="5635" max="5888" width="8.69921875" style="31"/>
    <col min="5889" max="5889" width="9" style="31" customWidth="1"/>
    <col min="5890" max="5890" width="8.19921875" style="31" customWidth="1"/>
    <col min="5891" max="6144" width="8.69921875" style="31"/>
    <col min="6145" max="6145" width="9" style="31" customWidth="1"/>
    <col min="6146" max="6146" width="8.19921875" style="31" customWidth="1"/>
    <col min="6147" max="6400" width="8.69921875" style="31"/>
    <col min="6401" max="6401" width="9" style="31" customWidth="1"/>
    <col min="6402" max="6402" width="8.19921875" style="31" customWidth="1"/>
    <col min="6403" max="6656" width="8.69921875" style="31"/>
    <col min="6657" max="6657" width="9" style="31" customWidth="1"/>
    <col min="6658" max="6658" width="8.19921875" style="31" customWidth="1"/>
    <col min="6659" max="6912" width="8.69921875" style="31"/>
    <col min="6913" max="6913" width="9" style="31" customWidth="1"/>
    <col min="6914" max="6914" width="8.19921875" style="31" customWidth="1"/>
    <col min="6915" max="7168" width="8.69921875" style="31"/>
    <col min="7169" max="7169" width="9" style="31" customWidth="1"/>
    <col min="7170" max="7170" width="8.19921875" style="31" customWidth="1"/>
    <col min="7171" max="7424" width="8.69921875" style="31"/>
    <col min="7425" max="7425" width="9" style="31" customWidth="1"/>
    <col min="7426" max="7426" width="8.19921875" style="31" customWidth="1"/>
    <col min="7427" max="7680" width="8.69921875" style="31"/>
    <col min="7681" max="7681" width="9" style="31" customWidth="1"/>
    <col min="7682" max="7682" width="8.19921875" style="31" customWidth="1"/>
    <col min="7683" max="7936" width="8.69921875" style="31"/>
    <col min="7937" max="7937" width="9" style="31" customWidth="1"/>
    <col min="7938" max="7938" width="8.19921875" style="31" customWidth="1"/>
    <col min="7939" max="8192" width="8.69921875" style="31"/>
    <col min="8193" max="8193" width="9" style="31" customWidth="1"/>
    <col min="8194" max="8194" width="8.19921875" style="31" customWidth="1"/>
    <col min="8195" max="8448" width="8.69921875" style="31"/>
    <col min="8449" max="8449" width="9" style="31" customWidth="1"/>
    <col min="8450" max="8450" width="8.19921875" style="31" customWidth="1"/>
    <col min="8451" max="8704" width="8.69921875" style="31"/>
    <col min="8705" max="8705" width="9" style="31" customWidth="1"/>
    <col min="8706" max="8706" width="8.19921875" style="31" customWidth="1"/>
    <col min="8707" max="8960" width="8.69921875" style="31"/>
    <col min="8961" max="8961" width="9" style="31" customWidth="1"/>
    <col min="8962" max="8962" width="8.19921875" style="31" customWidth="1"/>
    <col min="8963" max="9216" width="8.69921875" style="31"/>
    <col min="9217" max="9217" width="9" style="31" customWidth="1"/>
    <col min="9218" max="9218" width="8.19921875" style="31" customWidth="1"/>
    <col min="9219" max="9472" width="8.69921875" style="31"/>
    <col min="9473" max="9473" width="9" style="31" customWidth="1"/>
    <col min="9474" max="9474" width="8.19921875" style="31" customWidth="1"/>
    <col min="9475" max="9728" width="8.69921875" style="31"/>
    <col min="9729" max="9729" width="9" style="31" customWidth="1"/>
    <col min="9730" max="9730" width="8.19921875" style="31" customWidth="1"/>
    <col min="9731" max="9984" width="8.69921875" style="31"/>
    <col min="9985" max="9985" width="9" style="31" customWidth="1"/>
    <col min="9986" max="9986" width="8.19921875" style="31" customWidth="1"/>
    <col min="9987" max="10240" width="8.69921875" style="31"/>
    <col min="10241" max="10241" width="9" style="31" customWidth="1"/>
    <col min="10242" max="10242" width="8.19921875" style="31" customWidth="1"/>
    <col min="10243" max="10496" width="8.69921875" style="31"/>
    <col min="10497" max="10497" width="9" style="31" customWidth="1"/>
    <col min="10498" max="10498" width="8.19921875" style="31" customWidth="1"/>
    <col min="10499" max="10752" width="8.69921875" style="31"/>
    <col min="10753" max="10753" width="9" style="31" customWidth="1"/>
    <col min="10754" max="10754" width="8.19921875" style="31" customWidth="1"/>
    <col min="10755" max="11008" width="8.69921875" style="31"/>
    <col min="11009" max="11009" width="9" style="31" customWidth="1"/>
    <col min="11010" max="11010" width="8.19921875" style="31" customWidth="1"/>
    <col min="11011" max="11264" width="8.69921875" style="31"/>
    <col min="11265" max="11265" width="9" style="31" customWidth="1"/>
    <col min="11266" max="11266" width="8.19921875" style="31" customWidth="1"/>
    <col min="11267" max="11520" width="8.69921875" style="31"/>
    <col min="11521" max="11521" width="9" style="31" customWidth="1"/>
    <col min="11522" max="11522" width="8.19921875" style="31" customWidth="1"/>
    <col min="11523" max="11776" width="8.69921875" style="31"/>
    <col min="11777" max="11777" width="9" style="31" customWidth="1"/>
    <col min="11778" max="11778" width="8.19921875" style="31" customWidth="1"/>
    <col min="11779" max="12032" width="8.69921875" style="31"/>
    <col min="12033" max="12033" width="9" style="31" customWidth="1"/>
    <col min="12034" max="12034" width="8.19921875" style="31" customWidth="1"/>
    <col min="12035" max="12288" width="8.69921875" style="31"/>
    <col min="12289" max="12289" width="9" style="31" customWidth="1"/>
    <col min="12290" max="12290" width="8.19921875" style="31" customWidth="1"/>
    <col min="12291" max="12544" width="8.69921875" style="31"/>
    <col min="12545" max="12545" width="9" style="31" customWidth="1"/>
    <col min="12546" max="12546" width="8.19921875" style="31" customWidth="1"/>
    <col min="12547" max="12800" width="8.69921875" style="31"/>
    <col min="12801" max="12801" width="9" style="31" customWidth="1"/>
    <col min="12802" max="12802" width="8.19921875" style="31" customWidth="1"/>
    <col min="12803" max="13056" width="8.69921875" style="31"/>
    <col min="13057" max="13057" width="9" style="31" customWidth="1"/>
    <col min="13058" max="13058" width="8.19921875" style="31" customWidth="1"/>
    <col min="13059" max="13312" width="8.69921875" style="31"/>
    <col min="13313" max="13313" width="9" style="31" customWidth="1"/>
    <col min="13314" max="13314" width="8.19921875" style="31" customWidth="1"/>
    <col min="13315" max="13568" width="8.69921875" style="31"/>
    <col min="13569" max="13569" width="9" style="31" customWidth="1"/>
    <col min="13570" max="13570" width="8.19921875" style="31" customWidth="1"/>
    <col min="13571" max="13824" width="8.69921875" style="31"/>
    <col min="13825" max="13825" width="9" style="31" customWidth="1"/>
    <col min="13826" max="13826" width="8.19921875" style="31" customWidth="1"/>
    <col min="13827" max="14080" width="8.69921875" style="31"/>
    <col min="14081" max="14081" width="9" style="31" customWidth="1"/>
    <col min="14082" max="14082" width="8.19921875" style="31" customWidth="1"/>
    <col min="14083" max="14336" width="8.69921875" style="31"/>
    <col min="14337" max="14337" width="9" style="31" customWidth="1"/>
    <col min="14338" max="14338" width="8.19921875" style="31" customWidth="1"/>
    <col min="14339" max="14592" width="8.69921875" style="31"/>
    <col min="14593" max="14593" width="9" style="31" customWidth="1"/>
    <col min="14594" max="14594" width="8.19921875" style="31" customWidth="1"/>
    <col min="14595" max="14848" width="8.69921875" style="31"/>
    <col min="14849" max="14849" width="9" style="31" customWidth="1"/>
    <col min="14850" max="14850" width="8.19921875" style="31" customWidth="1"/>
    <col min="14851" max="15104" width="8.69921875" style="31"/>
    <col min="15105" max="15105" width="9" style="31" customWidth="1"/>
    <col min="15106" max="15106" width="8.19921875" style="31" customWidth="1"/>
    <col min="15107" max="15360" width="8.69921875" style="31"/>
    <col min="15361" max="15361" width="9" style="31" customWidth="1"/>
    <col min="15362" max="15362" width="8.19921875" style="31" customWidth="1"/>
    <col min="15363" max="15616" width="8.69921875" style="31"/>
    <col min="15617" max="15617" width="9" style="31" customWidth="1"/>
    <col min="15618" max="15618" width="8.19921875" style="31" customWidth="1"/>
    <col min="15619" max="15872" width="8.69921875" style="31"/>
    <col min="15873" max="15873" width="9" style="31" customWidth="1"/>
    <col min="15874" max="15874" width="8.19921875" style="31" customWidth="1"/>
    <col min="15875" max="16128" width="8.69921875" style="31"/>
    <col min="16129" max="16129" width="9" style="31" customWidth="1"/>
    <col min="16130" max="16130" width="8.19921875" style="31" customWidth="1"/>
    <col min="16131" max="16384" width="8.69921875" style="31"/>
  </cols>
  <sheetData>
    <row r="1" spans="1:9" ht="27" customHeight="1" x14ac:dyDescent="0.2">
      <c r="A1" s="254" t="s">
        <v>0</v>
      </c>
      <c r="B1" s="254"/>
      <c r="C1" s="254"/>
      <c r="D1" s="254"/>
      <c r="E1" s="254"/>
      <c r="F1" s="254"/>
      <c r="G1" s="255"/>
      <c r="H1" s="255"/>
      <c r="I1" s="70"/>
    </row>
    <row r="2" spans="1:9" ht="19.95" customHeight="1" x14ac:dyDescent="0.2">
      <c r="A2" s="45" t="s">
        <v>1</v>
      </c>
      <c r="H2" s="32" t="s">
        <v>2</v>
      </c>
      <c r="I2" s="71"/>
    </row>
    <row r="3" spans="1:9" ht="19.95" customHeight="1" x14ac:dyDescent="0.2">
      <c r="A3" s="253" t="s">
        <v>3</v>
      </c>
      <c r="B3" s="253" t="s">
        <v>4</v>
      </c>
      <c r="C3" s="253"/>
      <c r="D3" s="253" t="s">
        <v>5</v>
      </c>
      <c r="E3" s="253" t="s">
        <v>6</v>
      </c>
      <c r="F3" s="253" t="s">
        <v>7</v>
      </c>
      <c r="G3" s="253" t="s">
        <v>8</v>
      </c>
      <c r="H3" s="35" t="s">
        <v>9</v>
      </c>
    </row>
    <row r="4" spans="1:9" ht="19.95" customHeight="1" x14ac:dyDescent="0.2">
      <c r="A4" s="253"/>
      <c r="B4" s="206" t="s">
        <v>10</v>
      </c>
      <c r="C4" s="207" t="s">
        <v>11</v>
      </c>
      <c r="D4" s="253"/>
      <c r="E4" s="253"/>
      <c r="F4" s="253"/>
      <c r="G4" s="253"/>
      <c r="H4" s="36" t="s">
        <v>12</v>
      </c>
    </row>
    <row r="5" spans="1:9" ht="22.95" customHeight="1" x14ac:dyDescent="0.2">
      <c r="A5" s="179" t="s">
        <v>35</v>
      </c>
      <c r="B5" s="208">
        <v>9459</v>
      </c>
      <c r="C5" s="209">
        <v>15</v>
      </c>
      <c r="D5" s="210">
        <v>5</v>
      </c>
      <c r="E5" s="210" t="s">
        <v>14</v>
      </c>
      <c r="F5" s="210" t="s">
        <v>14</v>
      </c>
      <c r="G5" s="210" t="s">
        <v>14</v>
      </c>
      <c r="H5" s="72">
        <v>10</v>
      </c>
    </row>
    <row r="6" spans="1:9" ht="22.95" customHeight="1" x14ac:dyDescent="0.2">
      <c r="A6" s="183" t="s">
        <v>36</v>
      </c>
      <c r="B6" s="211">
        <v>4886</v>
      </c>
      <c r="C6" s="212">
        <v>12</v>
      </c>
      <c r="D6" s="184">
        <v>6</v>
      </c>
      <c r="E6" s="184" t="s">
        <v>14</v>
      </c>
      <c r="F6" s="184" t="s">
        <v>14</v>
      </c>
      <c r="G6" s="184" t="s">
        <v>14</v>
      </c>
      <c r="H6" s="73">
        <v>6</v>
      </c>
    </row>
    <row r="7" spans="1:9" ht="22.95" customHeight="1" x14ac:dyDescent="0.2">
      <c r="A7" s="183" t="s">
        <v>37</v>
      </c>
      <c r="B7" s="211">
        <v>2262</v>
      </c>
      <c r="C7" s="212">
        <v>7</v>
      </c>
      <c r="D7" s="184">
        <v>5</v>
      </c>
      <c r="E7" s="184" t="s">
        <v>14</v>
      </c>
      <c r="F7" s="184" t="s">
        <v>14</v>
      </c>
      <c r="G7" s="184" t="s">
        <v>14</v>
      </c>
      <c r="H7" s="73">
        <v>2</v>
      </c>
    </row>
    <row r="8" spans="1:9" ht="22.95" customHeight="1" x14ac:dyDescent="0.2">
      <c r="A8" s="183" t="s">
        <v>38</v>
      </c>
      <c r="B8" s="211">
        <v>2879</v>
      </c>
      <c r="C8" s="212">
        <v>9</v>
      </c>
      <c r="D8" s="184">
        <v>7</v>
      </c>
      <c r="E8" s="184" t="s">
        <v>14</v>
      </c>
      <c r="F8" s="184">
        <v>1</v>
      </c>
      <c r="G8" s="184" t="s">
        <v>14</v>
      </c>
      <c r="H8" s="73">
        <v>1</v>
      </c>
    </row>
    <row r="9" spans="1:9" ht="22.95" customHeight="1" x14ac:dyDescent="0.2">
      <c r="A9" s="183" t="s">
        <v>39</v>
      </c>
      <c r="B9" s="211">
        <v>1811</v>
      </c>
      <c r="C9" s="212">
        <v>6</v>
      </c>
      <c r="D9" s="184">
        <v>3</v>
      </c>
      <c r="E9" s="184" t="s">
        <v>14</v>
      </c>
      <c r="F9" s="184" t="s">
        <v>14</v>
      </c>
      <c r="G9" s="184" t="s">
        <v>14</v>
      </c>
      <c r="H9" s="73">
        <v>3</v>
      </c>
    </row>
    <row r="10" spans="1:9" ht="22.95" customHeight="1" x14ac:dyDescent="0.2">
      <c r="A10" s="213" t="s">
        <v>40</v>
      </c>
      <c r="B10" s="214">
        <v>6302</v>
      </c>
      <c r="C10" s="215">
        <v>16</v>
      </c>
      <c r="D10" s="193">
        <v>8</v>
      </c>
      <c r="E10" s="193" t="s">
        <v>14</v>
      </c>
      <c r="F10" s="193" t="s">
        <v>14</v>
      </c>
      <c r="G10" s="193" t="s">
        <v>14</v>
      </c>
      <c r="H10" s="74">
        <v>8</v>
      </c>
    </row>
    <row r="11" spans="1:9" ht="15" customHeight="1" x14ac:dyDescent="0.2">
      <c r="H11" s="32" t="s">
        <v>13</v>
      </c>
      <c r="I11" s="71"/>
    </row>
  </sheetData>
  <mergeCells count="7">
    <mergeCell ref="A1:H1"/>
    <mergeCell ref="A3:A4"/>
    <mergeCell ref="B3:C3"/>
    <mergeCell ref="D3:D4"/>
    <mergeCell ref="E3:E4"/>
    <mergeCell ref="F3:F4"/>
    <mergeCell ref="G3:G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BCF4-1A9F-49FD-A9F1-EA1C194D0D25}">
  <sheetPr codeName="Sheet9">
    <pageSetUpPr fitToPage="1"/>
  </sheetPr>
  <dimension ref="A1:M21"/>
  <sheetViews>
    <sheetView view="pageBreakPreview" zoomScaleNormal="100" zoomScaleSheetLayoutView="100" workbookViewId="0">
      <selection activeCell="O13" sqref="O13"/>
    </sheetView>
  </sheetViews>
  <sheetFormatPr defaultRowHeight="13.2" x14ac:dyDescent="0.2"/>
  <cols>
    <col min="1" max="1" width="9" style="31" customWidth="1"/>
    <col min="2" max="2" width="4.5" style="31" customWidth="1"/>
    <col min="3" max="3" width="8.5" style="31" bestFit="1" customWidth="1"/>
    <col min="4" max="4" width="4.5" style="31" customWidth="1"/>
    <col min="5" max="5" width="8.19921875" style="31" bestFit="1" customWidth="1"/>
    <col min="6" max="6" width="4.5" style="31" customWidth="1"/>
    <col min="7" max="7" width="9.09765625" style="31" customWidth="1"/>
    <col min="8" max="8" width="4.5" style="31" customWidth="1"/>
    <col min="9" max="9" width="9.09765625" style="31" customWidth="1"/>
    <col min="10" max="13" width="8.19921875" style="31" customWidth="1"/>
    <col min="14" max="256" width="8.69921875" style="31"/>
    <col min="257" max="257" width="9" style="31" customWidth="1"/>
    <col min="258" max="258" width="4.5" style="31" customWidth="1"/>
    <col min="259" max="259" width="8.5" style="31" bestFit="1" customWidth="1"/>
    <col min="260" max="260" width="4.5" style="31" customWidth="1"/>
    <col min="261" max="261" width="8.19921875" style="31" bestFit="1" customWidth="1"/>
    <col min="262" max="262" width="4.5" style="31" customWidth="1"/>
    <col min="263" max="263" width="9.09765625" style="31" bestFit="1" customWidth="1"/>
    <col min="264" max="264" width="4.5" style="31" customWidth="1"/>
    <col min="265" max="265" width="9.09765625" style="31" bestFit="1" customWidth="1"/>
    <col min="266" max="269" width="8.19921875" style="31" bestFit="1" customWidth="1"/>
    <col min="270" max="512" width="8.69921875" style="31"/>
    <col min="513" max="513" width="9" style="31" customWidth="1"/>
    <col min="514" max="514" width="4.5" style="31" customWidth="1"/>
    <col min="515" max="515" width="8.5" style="31" bestFit="1" customWidth="1"/>
    <col min="516" max="516" width="4.5" style="31" customWidth="1"/>
    <col min="517" max="517" width="8.19921875" style="31" bestFit="1" customWidth="1"/>
    <col min="518" max="518" width="4.5" style="31" customWidth="1"/>
    <col min="519" max="519" width="9.09765625" style="31" bestFit="1" customWidth="1"/>
    <col min="520" max="520" width="4.5" style="31" customWidth="1"/>
    <col min="521" max="521" width="9.09765625" style="31" bestFit="1" customWidth="1"/>
    <col min="522" max="525" width="8.19921875" style="31" bestFit="1" customWidth="1"/>
    <col min="526" max="768" width="8.69921875" style="31"/>
    <col min="769" max="769" width="9" style="31" customWidth="1"/>
    <col min="770" max="770" width="4.5" style="31" customWidth="1"/>
    <col min="771" max="771" width="8.5" style="31" bestFit="1" customWidth="1"/>
    <col min="772" max="772" width="4.5" style="31" customWidth="1"/>
    <col min="773" max="773" width="8.19921875" style="31" bestFit="1" customWidth="1"/>
    <col min="774" max="774" width="4.5" style="31" customWidth="1"/>
    <col min="775" max="775" width="9.09765625" style="31" bestFit="1" customWidth="1"/>
    <col min="776" max="776" width="4.5" style="31" customWidth="1"/>
    <col min="777" max="777" width="9.09765625" style="31" bestFit="1" customWidth="1"/>
    <col min="778" max="781" width="8.19921875" style="31" bestFit="1" customWidth="1"/>
    <col min="782" max="1024" width="8.69921875" style="31"/>
    <col min="1025" max="1025" width="9" style="31" customWidth="1"/>
    <col min="1026" max="1026" width="4.5" style="31" customWidth="1"/>
    <col min="1027" max="1027" width="8.5" style="31" bestFit="1" customWidth="1"/>
    <col min="1028" max="1028" width="4.5" style="31" customWidth="1"/>
    <col min="1029" max="1029" width="8.19921875" style="31" bestFit="1" customWidth="1"/>
    <col min="1030" max="1030" width="4.5" style="31" customWidth="1"/>
    <col min="1031" max="1031" width="9.09765625" style="31" bestFit="1" customWidth="1"/>
    <col min="1032" max="1032" width="4.5" style="31" customWidth="1"/>
    <col min="1033" max="1033" width="9.09765625" style="31" bestFit="1" customWidth="1"/>
    <col min="1034" max="1037" width="8.19921875" style="31" bestFit="1" customWidth="1"/>
    <col min="1038" max="1280" width="8.69921875" style="31"/>
    <col min="1281" max="1281" width="9" style="31" customWidth="1"/>
    <col min="1282" max="1282" width="4.5" style="31" customWidth="1"/>
    <col min="1283" max="1283" width="8.5" style="31" bestFit="1" customWidth="1"/>
    <col min="1284" max="1284" width="4.5" style="31" customWidth="1"/>
    <col min="1285" max="1285" width="8.19921875" style="31" bestFit="1" customWidth="1"/>
    <col min="1286" max="1286" width="4.5" style="31" customWidth="1"/>
    <col min="1287" max="1287" width="9.09765625" style="31" bestFit="1" customWidth="1"/>
    <col min="1288" max="1288" width="4.5" style="31" customWidth="1"/>
    <col min="1289" max="1289" width="9.09765625" style="31" bestFit="1" customWidth="1"/>
    <col min="1290" max="1293" width="8.19921875" style="31" bestFit="1" customWidth="1"/>
    <col min="1294" max="1536" width="8.69921875" style="31"/>
    <col min="1537" max="1537" width="9" style="31" customWidth="1"/>
    <col min="1538" max="1538" width="4.5" style="31" customWidth="1"/>
    <col min="1539" max="1539" width="8.5" style="31" bestFit="1" customWidth="1"/>
    <col min="1540" max="1540" width="4.5" style="31" customWidth="1"/>
    <col min="1541" max="1541" width="8.19921875" style="31" bestFit="1" customWidth="1"/>
    <col min="1542" max="1542" width="4.5" style="31" customWidth="1"/>
    <col min="1543" max="1543" width="9.09765625" style="31" bestFit="1" customWidth="1"/>
    <col min="1544" max="1544" width="4.5" style="31" customWidth="1"/>
    <col min="1545" max="1545" width="9.09765625" style="31" bestFit="1" customWidth="1"/>
    <col min="1546" max="1549" width="8.19921875" style="31" bestFit="1" customWidth="1"/>
    <col min="1550" max="1792" width="8.69921875" style="31"/>
    <col min="1793" max="1793" width="9" style="31" customWidth="1"/>
    <col min="1794" max="1794" width="4.5" style="31" customWidth="1"/>
    <col min="1795" max="1795" width="8.5" style="31" bestFit="1" customWidth="1"/>
    <col min="1796" max="1796" width="4.5" style="31" customWidth="1"/>
    <col min="1797" max="1797" width="8.19921875" style="31" bestFit="1" customWidth="1"/>
    <col min="1798" max="1798" width="4.5" style="31" customWidth="1"/>
    <col min="1799" max="1799" width="9.09765625" style="31" bestFit="1" customWidth="1"/>
    <col min="1800" max="1800" width="4.5" style="31" customWidth="1"/>
    <col min="1801" max="1801" width="9.09765625" style="31" bestFit="1" customWidth="1"/>
    <col min="1802" max="1805" width="8.19921875" style="31" bestFit="1" customWidth="1"/>
    <col min="1806" max="2048" width="8.69921875" style="31"/>
    <col min="2049" max="2049" width="9" style="31" customWidth="1"/>
    <col min="2050" max="2050" width="4.5" style="31" customWidth="1"/>
    <col min="2051" max="2051" width="8.5" style="31" bestFit="1" customWidth="1"/>
    <col min="2052" max="2052" width="4.5" style="31" customWidth="1"/>
    <col min="2053" max="2053" width="8.19921875" style="31" bestFit="1" customWidth="1"/>
    <col min="2054" max="2054" width="4.5" style="31" customWidth="1"/>
    <col min="2055" max="2055" width="9.09765625" style="31" bestFit="1" customWidth="1"/>
    <col min="2056" max="2056" width="4.5" style="31" customWidth="1"/>
    <col min="2057" max="2057" width="9.09765625" style="31" bestFit="1" customWidth="1"/>
    <col min="2058" max="2061" width="8.19921875" style="31" bestFit="1" customWidth="1"/>
    <col min="2062" max="2304" width="8.69921875" style="31"/>
    <col min="2305" max="2305" width="9" style="31" customWidth="1"/>
    <col min="2306" max="2306" width="4.5" style="31" customWidth="1"/>
    <col min="2307" max="2307" width="8.5" style="31" bestFit="1" customWidth="1"/>
    <col min="2308" max="2308" width="4.5" style="31" customWidth="1"/>
    <col min="2309" max="2309" width="8.19921875" style="31" bestFit="1" customWidth="1"/>
    <col min="2310" max="2310" width="4.5" style="31" customWidth="1"/>
    <col min="2311" max="2311" width="9.09765625" style="31" bestFit="1" customWidth="1"/>
    <col min="2312" max="2312" width="4.5" style="31" customWidth="1"/>
    <col min="2313" max="2313" width="9.09765625" style="31" bestFit="1" customWidth="1"/>
    <col min="2314" max="2317" width="8.19921875" style="31" bestFit="1" customWidth="1"/>
    <col min="2318" max="2560" width="8.69921875" style="31"/>
    <col min="2561" max="2561" width="9" style="31" customWidth="1"/>
    <col min="2562" max="2562" width="4.5" style="31" customWidth="1"/>
    <col min="2563" max="2563" width="8.5" style="31" bestFit="1" customWidth="1"/>
    <col min="2564" max="2564" width="4.5" style="31" customWidth="1"/>
    <col min="2565" max="2565" width="8.19921875" style="31" bestFit="1" customWidth="1"/>
    <col min="2566" max="2566" width="4.5" style="31" customWidth="1"/>
    <col min="2567" max="2567" width="9.09765625" style="31" bestFit="1" customWidth="1"/>
    <col min="2568" max="2568" width="4.5" style="31" customWidth="1"/>
    <col min="2569" max="2569" width="9.09765625" style="31" bestFit="1" customWidth="1"/>
    <col min="2570" max="2573" width="8.19921875" style="31" bestFit="1" customWidth="1"/>
    <col min="2574" max="2816" width="8.69921875" style="31"/>
    <col min="2817" max="2817" width="9" style="31" customWidth="1"/>
    <col min="2818" max="2818" width="4.5" style="31" customWidth="1"/>
    <col min="2819" max="2819" width="8.5" style="31" bestFit="1" customWidth="1"/>
    <col min="2820" max="2820" width="4.5" style="31" customWidth="1"/>
    <col min="2821" max="2821" width="8.19921875" style="31" bestFit="1" customWidth="1"/>
    <col min="2822" max="2822" width="4.5" style="31" customWidth="1"/>
    <col min="2823" max="2823" width="9.09765625" style="31" bestFit="1" customWidth="1"/>
    <col min="2824" max="2824" width="4.5" style="31" customWidth="1"/>
    <col min="2825" max="2825" width="9.09765625" style="31" bestFit="1" customWidth="1"/>
    <col min="2826" max="2829" width="8.19921875" style="31" bestFit="1" customWidth="1"/>
    <col min="2830" max="3072" width="8.69921875" style="31"/>
    <col min="3073" max="3073" width="9" style="31" customWidth="1"/>
    <col min="3074" max="3074" width="4.5" style="31" customWidth="1"/>
    <col min="3075" max="3075" width="8.5" style="31" bestFit="1" customWidth="1"/>
    <col min="3076" max="3076" width="4.5" style="31" customWidth="1"/>
    <col min="3077" max="3077" width="8.19921875" style="31" bestFit="1" customWidth="1"/>
    <col min="3078" max="3078" width="4.5" style="31" customWidth="1"/>
    <col min="3079" max="3079" width="9.09765625" style="31" bestFit="1" customWidth="1"/>
    <col min="3080" max="3080" width="4.5" style="31" customWidth="1"/>
    <col min="3081" max="3081" width="9.09765625" style="31" bestFit="1" customWidth="1"/>
    <col min="3082" max="3085" width="8.19921875" style="31" bestFit="1" customWidth="1"/>
    <col min="3086" max="3328" width="8.69921875" style="31"/>
    <col min="3329" max="3329" width="9" style="31" customWidth="1"/>
    <col min="3330" max="3330" width="4.5" style="31" customWidth="1"/>
    <col min="3331" max="3331" width="8.5" style="31" bestFit="1" customWidth="1"/>
    <col min="3332" max="3332" width="4.5" style="31" customWidth="1"/>
    <col min="3333" max="3333" width="8.19921875" style="31" bestFit="1" customWidth="1"/>
    <col min="3334" max="3334" width="4.5" style="31" customWidth="1"/>
    <col min="3335" max="3335" width="9.09765625" style="31" bestFit="1" customWidth="1"/>
    <col min="3336" max="3336" width="4.5" style="31" customWidth="1"/>
    <col min="3337" max="3337" width="9.09765625" style="31" bestFit="1" customWidth="1"/>
    <col min="3338" max="3341" width="8.19921875" style="31" bestFit="1" customWidth="1"/>
    <col min="3342" max="3584" width="8.69921875" style="31"/>
    <col min="3585" max="3585" width="9" style="31" customWidth="1"/>
    <col min="3586" max="3586" width="4.5" style="31" customWidth="1"/>
    <col min="3587" max="3587" width="8.5" style="31" bestFit="1" customWidth="1"/>
    <col min="3588" max="3588" width="4.5" style="31" customWidth="1"/>
    <col min="3589" max="3589" width="8.19921875" style="31" bestFit="1" customWidth="1"/>
    <col min="3590" max="3590" width="4.5" style="31" customWidth="1"/>
    <col min="3591" max="3591" width="9.09765625" style="31" bestFit="1" customWidth="1"/>
    <col min="3592" max="3592" width="4.5" style="31" customWidth="1"/>
    <col min="3593" max="3593" width="9.09765625" style="31" bestFit="1" customWidth="1"/>
    <col min="3594" max="3597" width="8.19921875" style="31" bestFit="1" customWidth="1"/>
    <col min="3598" max="3840" width="8.69921875" style="31"/>
    <col min="3841" max="3841" width="9" style="31" customWidth="1"/>
    <col min="3842" max="3842" width="4.5" style="31" customWidth="1"/>
    <col min="3843" max="3843" width="8.5" style="31" bestFit="1" customWidth="1"/>
    <col min="3844" max="3844" width="4.5" style="31" customWidth="1"/>
    <col min="3845" max="3845" width="8.19921875" style="31" bestFit="1" customWidth="1"/>
    <col min="3846" max="3846" width="4.5" style="31" customWidth="1"/>
    <col min="3847" max="3847" width="9.09765625" style="31" bestFit="1" customWidth="1"/>
    <col min="3848" max="3848" width="4.5" style="31" customWidth="1"/>
    <col min="3849" max="3849" width="9.09765625" style="31" bestFit="1" customWidth="1"/>
    <col min="3850" max="3853" width="8.19921875" style="31" bestFit="1" customWidth="1"/>
    <col min="3854" max="4096" width="8.69921875" style="31"/>
    <col min="4097" max="4097" width="9" style="31" customWidth="1"/>
    <col min="4098" max="4098" width="4.5" style="31" customWidth="1"/>
    <col min="4099" max="4099" width="8.5" style="31" bestFit="1" customWidth="1"/>
    <col min="4100" max="4100" width="4.5" style="31" customWidth="1"/>
    <col min="4101" max="4101" width="8.19921875" style="31" bestFit="1" customWidth="1"/>
    <col min="4102" max="4102" width="4.5" style="31" customWidth="1"/>
    <col min="4103" max="4103" width="9.09765625" style="31" bestFit="1" customWidth="1"/>
    <col min="4104" max="4104" width="4.5" style="31" customWidth="1"/>
    <col min="4105" max="4105" width="9.09765625" style="31" bestFit="1" customWidth="1"/>
    <col min="4106" max="4109" width="8.19921875" style="31" bestFit="1" customWidth="1"/>
    <col min="4110" max="4352" width="8.69921875" style="31"/>
    <col min="4353" max="4353" width="9" style="31" customWidth="1"/>
    <col min="4354" max="4354" width="4.5" style="31" customWidth="1"/>
    <col min="4355" max="4355" width="8.5" style="31" bestFit="1" customWidth="1"/>
    <col min="4356" max="4356" width="4.5" style="31" customWidth="1"/>
    <col min="4357" max="4357" width="8.19921875" style="31" bestFit="1" customWidth="1"/>
    <col min="4358" max="4358" width="4.5" style="31" customWidth="1"/>
    <col min="4359" max="4359" width="9.09765625" style="31" bestFit="1" customWidth="1"/>
    <col min="4360" max="4360" width="4.5" style="31" customWidth="1"/>
    <col min="4361" max="4361" width="9.09765625" style="31" bestFit="1" customWidth="1"/>
    <col min="4362" max="4365" width="8.19921875" style="31" bestFit="1" customWidth="1"/>
    <col min="4366" max="4608" width="8.69921875" style="31"/>
    <col min="4609" max="4609" width="9" style="31" customWidth="1"/>
    <col min="4610" max="4610" width="4.5" style="31" customWidth="1"/>
    <col min="4611" max="4611" width="8.5" style="31" bestFit="1" customWidth="1"/>
    <col min="4612" max="4612" width="4.5" style="31" customWidth="1"/>
    <col min="4613" max="4613" width="8.19921875" style="31" bestFit="1" customWidth="1"/>
    <col min="4614" max="4614" width="4.5" style="31" customWidth="1"/>
    <col min="4615" max="4615" width="9.09765625" style="31" bestFit="1" customWidth="1"/>
    <col min="4616" max="4616" width="4.5" style="31" customWidth="1"/>
    <col min="4617" max="4617" width="9.09765625" style="31" bestFit="1" customWidth="1"/>
    <col min="4618" max="4621" width="8.19921875" style="31" bestFit="1" customWidth="1"/>
    <col min="4622" max="4864" width="8.69921875" style="31"/>
    <col min="4865" max="4865" width="9" style="31" customWidth="1"/>
    <col min="4866" max="4866" width="4.5" style="31" customWidth="1"/>
    <col min="4867" max="4867" width="8.5" style="31" bestFit="1" customWidth="1"/>
    <col min="4868" max="4868" width="4.5" style="31" customWidth="1"/>
    <col min="4869" max="4869" width="8.19921875" style="31" bestFit="1" customWidth="1"/>
    <col min="4870" max="4870" width="4.5" style="31" customWidth="1"/>
    <col min="4871" max="4871" width="9.09765625" style="31" bestFit="1" customWidth="1"/>
    <col min="4872" max="4872" width="4.5" style="31" customWidth="1"/>
    <col min="4873" max="4873" width="9.09765625" style="31" bestFit="1" customWidth="1"/>
    <col min="4874" max="4877" width="8.19921875" style="31" bestFit="1" customWidth="1"/>
    <col min="4878" max="5120" width="8.69921875" style="31"/>
    <col min="5121" max="5121" width="9" style="31" customWidth="1"/>
    <col min="5122" max="5122" width="4.5" style="31" customWidth="1"/>
    <col min="5123" max="5123" width="8.5" style="31" bestFit="1" customWidth="1"/>
    <col min="5124" max="5124" width="4.5" style="31" customWidth="1"/>
    <col min="5125" max="5125" width="8.19921875" style="31" bestFit="1" customWidth="1"/>
    <col min="5126" max="5126" width="4.5" style="31" customWidth="1"/>
    <col min="5127" max="5127" width="9.09765625" style="31" bestFit="1" customWidth="1"/>
    <col min="5128" max="5128" width="4.5" style="31" customWidth="1"/>
    <col min="5129" max="5129" width="9.09765625" style="31" bestFit="1" customWidth="1"/>
    <col min="5130" max="5133" width="8.19921875" style="31" bestFit="1" customWidth="1"/>
    <col min="5134" max="5376" width="8.69921875" style="31"/>
    <col min="5377" max="5377" width="9" style="31" customWidth="1"/>
    <col min="5378" max="5378" width="4.5" style="31" customWidth="1"/>
    <col min="5379" max="5379" width="8.5" style="31" bestFit="1" customWidth="1"/>
    <col min="5380" max="5380" width="4.5" style="31" customWidth="1"/>
    <col min="5381" max="5381" width="8.19921875" style="31" bestFit="1" customWidth="1"/>
    <col min="5382" max="5382" width="4.5" style="31" customWidth="1"/>
    <col min="5383" max="5383" width="9.09765625" style="31" bestFit="1" customWidth="1"/>
    <col min="5384" max="5384" width="4.5" style="31" customWidth="1"/>
    <col min="5385" max="5385" width="9.09765625" style="31" bestFit="1" customWidth="1"/>
    <col min="5386" max="5389" width="8.19921875" style="31" bestFit="1" customWidth="1"/>
    <col min="5390" max="5632" width="8.69921875" style="31"/>
    <col min="5633" max="5633" width="9" style="31" customWidth="1"/>
    <col min="5634" max="5634" width="4.5" style="31" customWidth="1"/>
    <col min="5635" max="5635" width="8.5" style="31" bestFit="1" customWidth="1"/>
    <col min="5636" max="5636" width="4.5" style="31" customWidth="1"/>
    <col min="5637" max="5637" width="8.19921875" style="31" bestFit="1" customWidth="1"/>
    <col min="5638" max="5638" width="4.5" style="31" customWidth="1"/>
    <col min="5639" max="5639" width="9.09765625" style="31" bestFit="1" customWidth="1"/>
    <col min="5640" max="5640" width="4.5" style="31" customWidth="1"/>
    <col min="5641" max="5641" width="9.09765625" style="31" bestFit="1" customWidth="1"/>
    <col min="5642" max="5645" width="8.19921875" style="31" bestFit="1" customWidth="1"/>
    <col min="5646" max="5888" width="8.69921875" style="31"/>
    <col min="5889" max="5889" width="9" style="31" customWidth="1"/>
    <col min="5890" max="5890" width="4.5" style="31" customWidth="1"/>
    <col min="5891" max="5891" width="8.5" style="31" bestFit="1" customWidth="1"/>
    <col min="5892" max="5892" width="4.5" style="31" customWidth="1"/>
    <col min="5893" max="5893" width="8.19921875" style="31" bestFit="1" customWidth="1"/>
    <col min="5894" max="5894" width="4.5" style="31" customWidth="1"/>
    <col min="5895" max="5895" width="9.09765625" style="31" bestFit="1" customWidth="1"/>
    <col min="5896" max="5896" width="4.5" style="31" customWidth="1"/>
    <col min="5897" max="5897" width="9.09765625" style="31" bestFit="1" customWidth="1"/>
    <col min="5898" max="5901" width="8.19921875" style="31" bestFit="1" customWidth="1"/>
    <col min="5902" max="6144" width="8.69921875" style="31"/>
    <col min="6145" max="6145" width="9" style="31" customWidth="1"/>
    <col min="6146" max="6146" width="4.5" style="31" customWidth="1"/>
    <col min="6147" max="6147" width="8.5" style="31" bestFit="1" customWidth="1"/>
    <col min="6148" max="6148" width="4.5" style="31" customWidth="1"/>
    <col min="6149" max="6149" width="8.19921875" style="31" bestFit="1" customWidth="1"/>
    <col min="6150" max="6150" width="4.5" style="31" customWidth="1"/>
    <col min="6151" max="6151" width="9.09765625" style="31" bestFit="1" customWidth="1"/>
    <col min="6152" max="6152" width="4.5" style="31" customWidth="1"/>
    <col min="6153" max="6153" width="9.09765625" style="31" bestFit="1" customWidth="1"/>
    <col min="6154" max="6157" width="8.19921875" style="31" bestFit="1" customWidth="1"/>
    <col min="6158" max="6400" width="8.69921875" style="31"/>
    <col min="6401" max="6401" width="9" style="31" customWidth="1"/>
    <col min="6402" max="6402" width="4.5" style="31" customWidth="1"/>
    <col min="6403" max="6403" width="8.5" style="31" bestFit="1" customWidth="1"/>
    <col min="6404" max="6404" width="4.5" style="31" customWidth="1"/>
    <col min="6405" max="6405" width="8.19921875" style="31" bestFit="1" customWidth="1"/>
    <col min="6406" max="6406" width="4.5" style="31" customWidth="1"/>
    <col min="6407" max="6407" width="9.09765625" style="31" bestFit="1" customWidth="1"/>
    <col min="6408" max="6408" width="4.5" style="31" customWidth="1"/>
    <col min="6409" max="6409" width="9.09765625" style="31" bestFit="1" customWidth="1"/>
    <col min="6410" max="6413" width="8.19921875" style="31" bestFit="1" customWidth="1"/>
    <col min="6414" max="6656" width="8.69921875" style="31"/>
    <col min="6657" max="6657" width="9" style="31" customWidth="1"/>
    <col min="6658" max="6658" width="4.5" style="31" customWidth="1"/>
    <col min="6659" max="6659" width="8.5" style="31" bestFit="1" customWidth="1"/>
    <col min="6660" max="6660" width="4.5" style="31" customWidth="1"/>
    <col min="6661" max="6661" width="8.19921875" style="31" bestFit="1" customWidth="1"/>
    <col min="6662" max="6662" width="4.5" style="31" customWidth="1"/>
    <col min="6663" max="6663" width="9.09765625" style="31" bestFit="1" customWidth="1"/>
    <col min="6664" max="6664" width="4.5" style="31" customWidth="1"/>
    <col min="6665" max="6665" width="9.09765625" style="31" bestFit="1" customWidth="1"/>
    <col min="6666" max="6669" width="8.19921875" style="31" bestFit="1" customWidth="1"/>
    <col min="6670" max="6912" width="8.69921875" style="31"/>
    <col min="6913" max="6913" width="9" style="31" customWidth="1"/>
    <col min="6914" max="6914" width="4.5" style="31" customWidth="1"/>
    <col min="6915" max="6915" width="8.5" style="31" bestFit="1" customWidth="1"/>
    <col min="6916" max="6916" width="4.5" style="31" customWidth="1"/>
    <col min="6917" max="6917" width="8.19921875" style="31" bestFit="1" customWidth="1"/>
    <col min="6918" max="6918" width="4.5" style="31" customWidth="1"/>
    <col min="6919" max="6919" width="9.09765625" style="31" bestFit="1" customWidth="1"/>
    <col min="6920" max="6920" width="4.5" style="31" customWidth="1"/>
    <col min="6921" max="6921" width="9.09765625" style="31" bestFit="1" customWidth="1"/>
    <col min="6922" max="6925" width="8.19921875" style="31" bestFit="1" customWidth="1"/>
    <col min="6926" max="7168" width="8.69921875" style="31"/>
    <col min="7169" max="7169" width="9" style="31" customWidth="1"/>
    <col min="7170" max="7170" width="4.5" style="31" customWidth="1"/>
    <col min="7171" max="7171" width="8.5" style="31" bestFit="1" customWidth="1"/>
    <col min="7172" max="7172" width="4.5" style="31" customWidth="1"/>
    <col min="7173" max="7173" width="8.19921875" style="31" bestFit="1" customWidth="1"/>
    <col min="7174" max="7174" width="4.5" style="31" customWidth="1"/>
    <col min="7175" max="7175" width="9.09765625" style="31" bestFit="1" customWidth="1"/>
    <col min="7176" max="7176" width="4.5" style="31" customWidth="1"/>
    <col min="7177" max="7177" width="9.09765625" style="31" bestFit="1" customWidth="1"/>
    <col min="7178" max="7181" width="8.19921875" style="31" bestFit="1" customWidth="1"/>
    <col min="7182" max="7424" width="8.69921875" style="31"/>
    <col min="7425" max="7425" width="9" style="31" customWidth="1"/>
    <col min="7426" max="7426" width="4.5" style="31" customWidth="1"/>
    <col min="7427" max="7427" width="8.5" style="31" bestFit="1" customWidth="1"/>
    <col min="7428" max="7428" width="4.5" style="31" customWidth="1"/>
    <col min="7429" max="7429" width="8.19921875" style="31" bestFit="1" customWidth="1"/>
    <col min="7430" max="7430" width="4.5" style="31" customWidth="1"/>
    <col min="7431" max="7431" width="9.09765625" style="31" bestFit="1" customWidth="1"/>
    <col min="7432" max="7432" width="4.5" style="31" customWidth="1"/>
    <col min="7433" max="7433" width="9.09765625" style="31" bestFit="1" customWidth="1"/>
    <col min="7434" max="7437" width="8.19921875" style="31" bestFit="1" customWidth="1"/>
    <col min="7438" max="7680" width="8.69921875" style="31"/>
    <col min="7681" max="7681" width="9" style="31" customWidth="1"/>
    <col min="7682" max="7682" width="4.5" style="31" customWidth="1"/>
    <col min="7683" max="7683" width="8.5" style="31" bestFit="1" customWidth="1"/>
    <col min="7684" max="7684" width="4.5" style="31" customWidth="1"/>
    <col min="7685" max="7685" width="8.19921875" style="31" bestFit="1" customWidth="1"/>
    <col min="7686" max="7686" width="4.5" style="31" customWidth="1"/>
    <col min="7687" max="7687" width="9.09765625" style="31" bestFit="1" customWidth="1"/>
    <col min="7688" max="7688" width="4.5" style="31" customWidth="1"/>
    <col min="7689" max="7689" width="9.09765625" style="31" bestFit="1" customWidth="1"/>
    <col min="7690" max="7693" width="8.19921875" style="31" bestFit="1" customWidth="1"/>
    <col min="7694" max="7936" width="8.69921875" style="31"/>
    <col min="7937" max="7937" width="9" style="31" customWidth="1"/>
    <col min="7938" max="7938" width="4.5" style="31" customWidth="1"/>
    <col min="7939" max="7939" width="8.5" style="31" bestFit="1" customWidth="1"/>
    <col min="7940" max="7940" width="4.5" style="31" customWidth="1"/>
    <col min="7941" max="7941" width="8.19921875" style="31" bestFit="1" customWidth="1"/>
    <col min="7942" max="7942" width="4.5" style="31" customWidth="1"/>
    <col min="7943" max="7943" width="9.09765625" style="31" bestFit="1" customWidth="1"/>
    <col min="7944" max="7944" width="4.5" style="31" customWidth="1"/>
    <col min="7945" max="7945" width="9.09765625" style="31" bestFit="1" customWidth="1"/>
    <col min="7946" max="7949" width="8.19921875" style="31" bestFit="1" customWidth="1"/>
    <col min="7950" max="8192" width="8.69921875" style="31"/>
    <col min="8193" max="8193" width="9" style="31" customWidth="1"/>
    <col min="8194" max="8194" width="4.5" style="31" customWidth="1"/>
    <col min="8195" max="8195" width="8.5" style="31" bestFit="1" customWidth="1"/>
    <col min="8196" max="8196" width="4.5" style="31" customWidth="1"/>
    <col min="8197" max="8197" width="8.19921875" style="31" bestFit="1" customWidth="1"/>
    <col min="8198" max="8198" width="4.5" style="31" customWidth="1"/>
    <col min="8199" max="8199" width="9.09765625" style="31" bestFit="1" customWidth="1"/>
    <col min="8200" max="8200" width="4.5" style="31" customWidth="1"/>
    <col min="8201" max="8201" width="9.09765625" style="31" bestFit="1" customWidth="1"/>
    <col min="8202" max="8205" width="8.19921875" style="31" bestFit="1" customWidth="1"/>
    <col min="8206" max="8448" width="8.69921875" style="31"/>
    <col min="8449" max="8449" width="9" style="31" customWidth="1"/>
    <col min="8450" max="8450" width="4.5" style="31" customWidth="1"/>
    <col min="8451" max="8451" width="8.5" style="31" bestFit="1" customWidth="1"/>
    <col min="8452" max="8452" width="4.5" style="31" customWidth="1"/>
    <col min="8453" max="8453" width="8.19921875" style="31" bestFit="1" customWidth="1"/>
    <col min="8454" max="8454" width="4.5" style="31" customWidth="1"/>
    <col min="8455" max="8455" width="9.09765625" style="31" bestFit="1" customWidth="1"/>
    <col min="8456" max="8456" width="4.5" style="31" customWidth="1"/>
    <col min="8457" max="8457" width="9.09765625" style="31" bestFit="1" customWidth="1"/>
    <col min="8458" max="8461" width="8.19921875" style="31" bestFit="1" customWidth="1"/>
    <col min="8462" max="8704" width="8.69921875" style="31"/>
    <col min="8705" max="8705" width="9" style="31" customWidth="1"/>
    <col min="8706" max="8706" width="4.5" style="31" customWidth="1"/>
    <col min="8707" max="8707" width="8.5" style="31" bestFit="1" customWidth="1"/>
    <col min="8708" max="8708" width="4.5" style="31" customWidth="1"/>
    <col min="8709" max="8709" width="8.19921875" style="31" bestFit="1" customWidth="1"/>
    <col min="8710" max="8710" width="4.5" style="31" customWidth="1"/>
    <col min="8711" max="8711" width="9.09765625" style="31" bestFit="1" customWidth="1"/>
    <col min="8712" max="8712" width="4.5" style="31" customWidth="1"/>
    <col min="8713" max="8713" width="9.09765625" style="31" bestFit="1" customWidth="1"/>
    <col min="8714" max="8717" width="8.19921875" style="31" bestFit="1" customWidth="1"/>
    <col min="8718" max="8960" width="8.69921875" style="31"/>
    <col min="8961" max="8961" width="9" style="31" customWidth="1"/>
    <col min="8962" max="8962" width="4.5" style="31" customWidth="1"/>
    <col min="8963" max="8963" width="8.5" style="31" bestFit="1" customWidth="1"/>
    <col min="8964" max="8964" width="4.5" style="31" customWidth="1"/>
    <col min="8965" max="8965" width="8.19921875" style="31" bestFit="1" customWidth="1"/>
    <col min="8966" max="8966" width="4.5" style="31" customWidth="1"/>
    <col min="8967" max="8967" width="9.09765625" style="31" bestFit="1" customWidth="1"/>
    <col min="8968" max="8968" width="4.5" style="31" customWidth="1"/>
    <col min="8969" max="8969" width="9.09765625" style="31" bestFit="1" customWidth="1"/>
    <col min="8970" max="8973" width="8.19921875" style="31" bestFit="1" customWidth="1"/>
    <col min="8974" max="9216" width="8.69921875" style="31"/>
    <col min="9217" max="9217" width="9" style="31" customWidth="1"/>
    <col min="9218" max="9218" width="4.5" style="31" customWidth="1"/>
    <col min="9219" max="9219" width="8.5" style="31" bestFit="1" customWidth="1"/>
    <col min="9220" max="9220" width="4.5" style="31" customWidth="1"/>
    <col min="9221" max="9221" width="8.19921875" style="31" bestFit="1" customWidth="1"/>
    <col min="9222" max="9222" width="4.5" style="31" customWidth="1"/>
    <col min="9223" max="9223" width="9.09765625" style="31" bestFit="1" customWidth="1"/>
    <col min="9224" max="9224" width="4.5" style="31" customWidth="1"/>
    <col min="9225" max="9225" width="9.09765625" style="31" bestFit="1" customWidth="1"/>
    <col min="9226" max="9229" width="8.19921875" style="31" bestFit="1" customWidth="1"/>
    <col min="9230" max="9472" width="8.69921875" style="31"/>
    <col min="9473" max="9473" width="9" style="31" customWidth="1"/>
    <col min="9474" max="9474" width="4.5" style="31" customWidth="1"/>
    <col min="9475" max="9475" width="8.5" style="31" bestFit="1" customWidth="1"/>
    <col min="9476" max="9476" width="4.5" style="31" customWidth="1"/>
    <col min="9477" max="9477" width="8.19921875" style="31" bestFit="1" customWidth="1"/>
    <col min="9478" max="9478" width="4.5" style="31" customWidth="1"/>
    <col min="9479" max="9479" width="9.09765625" style="31" bestFit="1" customWidth="1"/>
    <col min="9480" max="9480" width="4.5" style="31" customWidth="1"/>
    <col min="9481" max="9481" width="9.09765625" style="31" bestFit="1" customWidth="1"/>
    <col min="9482" max="9485" width="8.19921875" style="31" bestFit="1" customWidth="1"/>
    <col min="9486" max="9728" width="8.69921875" style="31"/>
    <col min="9729" max="9729" width="9" style="31" customWidth="1"/>
    <col min="9730" max="9730" width="4.5" style="31" customWidth="1"/>
    <col min="9731" max="9731" width="8.5" style="31" bestFit="1" customWidth="1"/>
    <col min="9732" max="9732" width="4.5" style="31" customWidth="1"/>
    <col min="9733" max="9733" width="8.19921875" style="31" bestFit="1" customWidth="1"/>
    <col min="9734" max="9734" width="4.5" style="31" customWidth="1"/>
    <col min="9735" max="9735" width="9.09765625" style="31" bestFit="1" customWidth="1"/>
    <col min="9736" max="9736" width="4.5" style="31" customWidth="1"/>
    <col min="9737" max="9737" width="9.09765625" style="31" bestFit="1" customWidth="1"/>
    <col min="9738" max="9741" width="8.19921875" style="31" bestFit="1" customWidth="1"/>
    <col min="9742" max="9984" width="8.69921875" style="31"/>
    <col min="9985" max="9985" width="9" style="31" customWidth="1"/>
    <col min="9986" max="9986" width="4.5" style="31" customWidth="1"/>
    <col min="9987" max="9987" width="8.5" style="31" bestFit="1" customWidth="1"/>
    <col min="9988" max="9988" width="4.5" style="31" customWidth="1"/>
    <col min="9989" max="9989" width="8.19921875" style="31" bestFit="1" customWidth="1"/>
    <col min="9990" max="9990" width="4.5" style="31" customWidth="1"/>
    <col min="9991" max="9991" width="9.09765625" style="31" bestFit="1" customWidth="1"/>
    <col min="9992" max="9992" width="4.5" style="31" customWidth="1"/>
    <col min="9993" max="9993" width="9.09765625" style="31" bestFit="1" customWidth="1"/>
    <col min="9994" max="9997" width="8.19921875" style="31" bestFit="1" customWidth="1"/>
    <col min="9998" max="10240" width="8.69921875" style="31"/>
    <col min="10241" max="10241" width="9" style="31" customWidth="1"/>
    <col min="10242" max="10242" width="4.5" style="31" customWidth="1"/>
    <col min="10243" max="10243" width="8.5" style="31" bestFit="1" customWidth="1"/>
    <col min="10244" max="10244" width="4.5" style="31" customWidth="1"/>
    <col min="10245" max="10245" width="8.19921875" style="31" bestFit="1" customWidth="1"/>
    <col min="10246" max="10246" width="4.5" style="31" customWidth="1"/>
    <col min="10247" max="10247" width="9.09765625" style="31" bestFit="1" customWidth="1"/>
    <col min="10248" max="10248" width="4.5" style="31" customWidth="1"/>
    <col min="10249" max="10249" width="9.09765625" style="31" bestFit="1" customWidth="1"/>
    <col min="10250" max="10253" width="8.19921875" style="31" bestFit="1" customWidth="1"/>
    <col min="10254" max="10496" width="8.69921875" style="31"/>
    <col min="10497" max="10497" width="9" style="31" customWidth="1"/>
    <col min="10498" max="10498" width="4.5" style="31" customWidth="1"/>
    <col min="10499" max="10499" width="8.5" style="31" bestFit="1" customWidth="1"/>
    <col min="10500" max="10500" width="4.5" style="31" customWidth="1"/>
    <col min="10501" max="10501" width="8.19921875" style="31" bestFit="1" customWidth="1"/>
    <col min="10502" max="10502" width="4.5" style="31" customWidth="1"/>
    <col min="10503" max="10503" width="9.09765625" style="31" bestFit="1" customWidth="1"/>
    <col min="10504" max="10504" width="4.5" style="31" customWidth="1"/>
    <col min="10505" max="10505" width="9.09765625" style="31" bestFit="1" customWidth="1"/>
    <col min="10506" max="10509" width="8.19921875" style="31" bestFit="1" customWidth="1"/>
    <col min="10510" max="10752" width="8.69921875" style="31"/>
    <col min="10753" max="10753" width="9" style="31" customWidth="1"/>
    <col min="10754" max="10754" width="4.5" style="31" customWidth="1"/>
    <col min="10755" max="10755" width="8.5" style="31" bestFit="1" customWidth="1"/>
    <col min="10756" max="10756" width="4.5" style="31" customWidth="1"/>
    <col min="10757" max="10757" width="8.19921875" style="31" bestFit="1" customWidth="1"/>
    <col min="10758" max="10758" width="4.5" style="31" customWidth="1"/>
    <col min="10759" max="10759" width="9.09765625" style="31" bestFit="1" customWidth="1"/>
    <col min="10760" max="10760" width="4.5" style="31" customWidth="1"/>
    <col min="10761" max="10761" width="9.09765625" style="31" bestFit="1" customWidth="1"/>
    <col min="10762" max="10765" width="8.19921875" style="31" bestFit="1" customWidth="1"/>
    <col min="10766" max="11008" width="8.69921875" style="31"/>
    <col min="11009" max="11009" width="9" style="31" customWidth="1"/>
    <col min="11010" max="11010" width="4.5" style="31" customWidth="1"/>
    <col min="11011" max="11011" width="8.5" style="31" bestFit="1" customWidth="1"/>
    <col min="11012" max="11012" width="4.5" style="31" customWidth="1"/>
    <col min="11013" max="11013" width="8.19921875" style="31" bestFit="1" customWidth="1"/>
    <col min="11014" max="11014" width="4.5" style="31" customWidth="1"/>
    <col min="11015" max="11015" width="9.09765625" style="31" bestFit="1" customWidth="1"/>
    <col min="11016" max="11016" width="4.5" style="31" customWidth="1"/>
    <col min="11017" max="11017" width="9.09765625" style="31" bestFit="1" customWidth="1"/>
    <col min="11018" max="11021" width="8.19921875" style="31" bestFit="1" customWidth="1"/>
    <col min="11022" max="11264" width="8.69921875" style="31"/>
    <col min="11265" max="11265" width="9" style="31" customWidth="1"/>
    <col min="11266" max="11266" width="4.5" style="31" customWidth="1"/>
    <col min="11267" max="11267" width="8.5" style="31" bestFit="1" customWidth="1"/>
    <col min="11268" max="11268" width="4.5" style="31" customWidth="1"/>
    <col min="11269" max="11269" width="8.19921875" style="31" bestFit="1" customWidth="1"/>
    <col min="11270" max="11270" width="4.5" style="31" customWidth="1"/>
    <col min="11271" max="11271" width="9.09765625" style="31" bestFit="1" customWidth="1"/>
    <col min="11272" max="11272" width="4.5" style="31" customWidth="1"/>
    <col min="11273" max="11273" width="9.09765625" style="31" bestFit="1" customWidth="1"/>
    <col min="11274" max="11277" width="8.19921875" style="31" bestFit="1" customWidth="1"/>
    <col min="11278" max="11520" width="8.69921875" style="31"/>
    <col min="11521" max="11521" width="9" style="31" customWidth="1"/>
    <col min="11522" max="11522" width="4.5" style="31" customWidth="1"/>
    <col min="11523" max="11523" width="8.5" style="31" bestFit="1" customWidth="1"/>
    <col min="11524" max="11524" width="4.5" style="31" customWidth="1"/>
    <col min="11525" max="11525" width="8.19921875" style="31" bestFit="1" customWidth="1"/>
    <col min="11526" max="11526" width="4.5" style="31" customWidth="1"/>
    <col min="11527" max="11527" width="9.09765625" style="31" bestFit="1" customWidth="1"/>
    <col min="11528" max="11528" width="4.5" style="31" customWidth="1"/>
    <col min="11529" max="11529" width="9.09765625" style="31" bestFit="1" customWidth="1"/>
    <col min="11530" max="11533" width="8.19921875" style="31" bestFit="1" customWidth="1"/>
    <col min="11534" max="11776" width="8.69921875" style="31"/>
    <col min="11777" max="11777" width="9" style="31" customWidth="1"/>
    <col min="11778" max="11778" width="4.5" style="31" customWidth="1"/>
    <col min="11779" max="11779" width="8.5" style="31" bestFit="1" customWidth="1"/>
    <col min="11780" max="11780" width="4.5" style="31" customWidth="1"/>
    <col min="11781" max="11781" width="8.19921875" style="31" bestFit="1" customWidth="1"/>
    <col min="11782" max="11782" width="4.5" style="31" customWidth="1"/>
    <col min="11783" max="11783" width="9.09765625" style="31" bestFit="1" customWidth="1"/>
    <col min="11784" max="11784" width="4.5" style="31" customWidth="1"/>
    <col min="11785" max="11785" width="9.09765625" style="31" bestFit="1" customWidth="1"/>
    <col min="11786" max="11789" width="8.19921875" style="31" bestFit="1" customWidth="1"/>
    <col min="11790" max="12032" width="8.69921875" style="31"/>
    <col min="12033" max="12033" width="9" style="31" customWidth="1"/>
    <col min="12034" max="12034" width="4.5" style="31" customWidth="1"/>
    <col min="12035" max="12035" width="8.5" style="31" bestFit="1" customWidth="1"/>
    <col min="12036" max="12036" width="4.5" style="31" customWidth="1"/>
    <col min="12037" max="12037" width="8.19921875" style="31" bestFit="1" customWidth="1"/>
    <col min="12038" max="12038" width="4.5" style="31" customWidth="1"/>
    <col min="12039" max="12039" width="9.09765625" style="31" bestFit="1" customWidth="1"/>
    <col min="12040" max="12040" width="4.5" style="31" customWidth="1"/>
    <col min="12041" max="12041" width="9.09765625" style="31" bestFit="1" customWidth="1"/>
    <col min="12042" max="12045" width="8.19921875" style="31" bestFit="1" customWidth="1"/>
    <col min="12046" max="12288" width="8.69921875" style="31"/>
    <col min="12289" max="12289" width="9" style="31" customWidth="1"/>
    <col min="12290" max="12290" width="4.5" style="31" customWidth="1"/>
    <col min="12291" max="12291" width="8.5" style="31" bestFit="1" customWidth="1"/>
    <col min="12292" max="12292" width="4.5" style="31" customWidth="1"/>
    <col min="12293" max="12293" width="8.19921875" style="31" bestFit="1" customWidth="1"/>
    <col min="12294" max="12294" width="4.5" style="31" customWidth="1"/>
    <col min="12295" max="12295" width="9.09765625" style="31" bestFit="1" customWidth="1"/>
    <col min="12296" max="12296" width="4.5" style="31" customWidth="1"/>
    <col min="12297" max="12297" width="9.09765625" style="31" bestFit="1" customWidth="1"/>
    <col min="12298" max="12301" width="8.19921875" style="31" bestFit="1" customWidth="1"/>
    <col min="12302" max="12544" width="8.69921875" style="31"/>
    <col min="12545" max="12545" width="9" style="31" customWidth="1"/>
    <col min="12546" max="12546" width="4.5" style="31" customWidth="1"/>
    <col min="12547" max="12547" width="8.5" style="31" bestFit="1" customWidth="1"/>
    <col min="12548" max="12548" width="4.5" style="31" customWidth="1"/>
    <col min="12549" max="12549" width="8.19921875" style="31" bestFit="1" customWidth="1"/>
    <col min="12550" max="12550" width="4.5" style="31" customWidth="1"/>
    <col min="12551" max="12551" width="9.09765625" style="31" bestFit="1" customWidth="1"/>
    <col min="12552" max="12552" width="4.5" style="31" customWidth="1"/>
    <col min="12553" max="12553" width="9.09765625" style="31" bestFit="1" customWidth="1"/>
    <col min="12554" max="12557" width="8.19921875" style="31" bestFit="1" customWidth="1"/>
    <col min="12558" max="12800" width="8.69921875" style="31"/>
    <col min="12801" max="12801" width="9" style="31" customWidth="1"/>
    <col min="12802" max="12802" width="4.5" style="31" customWidth="1"/>
    <col min="12803" max="12803" width="8.5" style="31" bestFit="1" customWidth="1"/>
    <col min="12804" max="12804" width="4.5" style="31" customWidth="1"/>
    <col min="12805" max="12805" width="8.19921875" style="31" bestFit="1" customWidth="1"/>
    <col min="12806" max="12806" width="4.5" style="31" customWidth="1"/>
    <col min="12807" max="12807" width="9.09765625" style="31" bestFit="1" customWidth="1"/>
    <col min="12808" max="12808" width="4.5" style="31" customWidth="1"/>
    <col min="12809" max="12809" width="9.09765625" style="31" bestFit="1" customWidth="1"/>
    <col min="12810" max="12813" width="8.19921875" style="31" bestFit="1" customWidth="1"/>
    <col min="12814" max="13056" width="8.69921875" style="31"/>
    <col min="13057" max="13057" width="9" style="31" customWidth="1"/>
    <col min="13058" max="13058" width="4.5" style="31" customWidth="1"/>
    <col min="13059" max="13059" width="8.5" style="31" bestFit="1" customWidth="1"/>
    <col min="13060" max="13060" width="4.5" style="31" customWidth="1"/>
    <col min="13061" max="13061" width="8.19921875" style="31" bestFit="1" customWidth="1"/>
    <col min="13062" max="13062" width="4.5" style="31" customWidth="1"/>
    <col min="13063" max="13063" width="9.09765625" style="31" bestFit="1" customWidth="1"/>
    <col min="13064" max="13064" width="4.5" style="31" customWidth="1"/>
    <col min="13065" max="13065" width="9.09765625" style="31" bestFit="1" customWidth="1"/>
    <col min="13066" max="13069" width="8.19921875" style="31" bestFit="1" customWidth="1"/>
    <col min="13070" max="13312" width="8.69921875" style="31"/>
    <col min="13313" max="13313" width="9" style="31" customWidth="1"/>
    <col min="13314" max="13314" width="4.5" style="31" customWidth="1"/>
    <col min="13315" max="13315" width="8.5" style="31" bestFit="1" customWidth="1"/>
    <col min="13316" max="13316" width="4.5" style="31" customWidth="1"/>
    <col min="13317" max="13317" width="8.19921875" style="31" bestFit="1" customWidth="1"/>
    <col min="13318" max="13318" width="4.5" style="31" customWidth="1"/>
    <col min="13319" max="13319" width="9.09765625" style="31" bestFit="1" customWidth="1"/>
    <col min="13320" max="13320" width="4.5" style="31" customWidth="1"/>
    <col min="13321" max="13321" width="9.09765625" style="31" bestFit="1" customWidth="1"/>
    <col min="13322" max="13325" width="8.19921875" style="31" bestFit="1" customWidth="1"/>
    <col min="13326" max="13568" width="8.69921875" style="31"/>
    <col min="13569" max="13569" width="9" style="31" customWidth="1"/>
    <col min="13570" max="13570" width="4.5" style="31" customWidth="1"/>
    <col min="13571" max="13571" width="8.5" style="31" bestFit="1" customWidth="1"/>
    <col min="13572" max="13572" width="4.5" style="31" customWidth="1"/>
    <col min="13573" max="13573" width="8.19921875" style="31" bestFit="1" customWidth="1"/>
    <col min="13574" max="13574" width="4.5" style="31" customWidth="1"/>
    <col min="13575" max="13575" width="9.09765625" style="31" bestFit="1" customWidth="1"/>
    <col min="13576" max="13576" width="4.5" style="31" customWidth="1"/>
    <col min="13577" max="13577" width="9.09765625" style="31" bestFit="1" customWidth="1"/>
    <col min="13578" max="13581" width="8.19921875" style="31" bestFit="1" customWidth="1"/>
    <col min="13582" max="13824" width="8.69921875" style="31"/>
    <col min="13825" max="13825" width="9" style="31" customWidth="1"/>
    <col min="13826" max="13826" width="4.5" style="31" customWidth="1"/>
    <col min="13827" max="13827" width="8.5" style="31" bestFit="1" customWidth="1"/>
    <col min="13828" max="13828" width="4.5" style="31" customWidth="1"/>
    <col min="13829" max="13829" width="8.19921875" style="31" bestFit="1" customWidth="1"/>
    <col min="13830" max="13830" width="4.5" style="31" customWidth="1"/>
    <col min="13831" max="13831" width="9.09765625" style="31" bestFit="1" customWidth="1"/>
    <col min="13832" max="13832" width="4.5" style="31" customWidth="1"/>
    <col min="13833" max="13833" width="9.09765625" style="31" bestFit="1" customWidth="1"/>
    <col min="13834" max="13837" width="8.19921875" style="31" bestFit="1" customWidth="1"/>
    <col min="13838" max="14080" width="8.69921875" style="31"/>
    <col min="14081" max="14081" width="9" style="31" customWidth="1"/>
    <col min="14082" max="14082" width="4.5" style="31" customWidth="1"/>
    <col min="14083" max="14083" width="8.5" style="31" bestFit="1" customWidth="1"/>
    <col min="14084" max="14084" width="4.5" style="31" customWidth="1"/>
    <col min="14085" max="14085" width="8.19921875" style="31" bestFit="1" customWidth="1"/>
    <col min="14086" max="14086" width="4.5" style="31" customWidth="1"/>
    <col min="14087" max="14087" width="9.09765625" style="31" bestFit="1" customWidth="1"/>
    <col min="14088" max="14088" width="4.5" style="31" customWidth="1"/>
    <col min="14089" max="14089" width="9.09765625" style="31" bestFit="1" customWidth="1"/>
    <col min="14090" max="14093" width="8.19921875" style="31" bestFit="1" customWidth="1"/>
    <col min="14094" max="14336" width="8.69921875" style="31"/>
    <col min="14337" max="14337" width="9" style="31" customWidth="1"/>
    <col min="14338" max="14338" width="4.5" style="31" customWidth="1"/>
    <col min="14339" max="14339" width="8.5" style="31" bestFit="1" customWidth="1"/>
    <col min="14340" max="14340" width="4.5" style="31" customWidth="1"/>
    <col min="14341" max="14341" width="8.19921875" style="31" bestFit="1" customWidth="1"/>
    <col min="14342" max="14342" width="4.5" style="31" customWidth="1"/>
    <col min="14343" max="14343" width="9.09765625" style="31" bestFit="1" customWidth="1"/>
    <col min="14344" max="14344" width="4.5" style="31" customWidth="1"/>
    <col min="14345" max="14345" width="9.09765625" style="31" bestFit="1" customWidth="1"/>
    <col min="14346" max="14349" width="8.19921875" style="31" bestFit="1" customWidth="1"/>
    <col min="14350" max="14592" width="8.69921875" style="31"/>
    <col min="14593" max="14593" width="9" style="31" customWidth="1"/>
    <col min="14594" max="14594" width="4.5" style="31" customWidth="1"/>
    <col min="14595" max="14595" width="8.5" style="31" bestFit="1" customWidth="1"/>
    <col min="14596" max="14596" width="4.5" style="31" customWidth="1"/>
    <col min="14597" max="14597" width="8.19921875" style="31" bestFit="1" customWidth="1"/>
    <col min="14598" max="14598" width="4.5" style="31" customWidth="1"/>
    <col min="14599" max="14599" width="9.09765625" style="31" bestFit="1" customWidth="1"/>
    <col min="14600" max="14600" width="4.5" style="31" customWidth="1"/>
    <col min="14601" max="14601" width="9.09765625" style="31" bestFit="1" customWidth="1"/>
    <col min="14602" max="14605" width="8.19921875" style="31" bestFit="1" customWidth="1"/>
    <col min="14606" max="14848" width="8.69921875" style="31"/>
    <col min="14849" max="14849" width="9" style="31" customWidth="1"/>
    <col min="14850" max="14850" width="4.5" style="31" customWidth="1"/>
    <col min="14851" max="14851" width="8.5" style="31" bestFit="1" customWidth="1"/>
    <col min="14852" max="14852" width="4.5" style="31" customWidth="1"/>
    <col min="14853" max="14853" width="8.19921875" style="31" bestFit="1" customWidth="1"/>
    <col min="14854" max="14854" width="4.5" style="31" customWidth="1"/>
    <col min="14855" max="14855" width="9.09765625" style="31" bestFit="1" customWidth="1"/>
    <col min="14856" max="14856" width="4.5" style="31" customWidth="1"/>
    <col min="14857" max="14857" width="9.09765625" style="31" bestFit="1" customWidth="1"/>
    <col min="14858" max="14861" width="8.19921875" style="31" bestFit="1" customWidth="1"/>
    <col min="14862" max="15104" width="8.69921875" style="31"/>
    <col min="15105" max="15105" width="9" style="31" customWidth="1"/>
    <col min="15106" max="15106" width="4.5" style="31" customWidth="1"/>
    <col min="15107" max="15107" width="8.5" style="31" bestFit="1" customWidth="1"/>
    <col min="15108" max="15108" width="4.5" style="31" customWidth="1"/>
    <col min="15109" max="15109" width="8.19921875" style="31" bestFit="1" customWidth="1"/>
    <col min="15110" max="15110" width="4.5" style="31" customWidth="1"/>
    <col min="15111" max="15111" width="9.09765625" style="31" bestFit="1" customWidth="1"/>
    <col min="15112" max="15112" width="4.5" style="31" customWidth="1"/>
    <col min="15113" max="15113" width="9.09765625" style="31" bestFit="1" customWidth="1"/>
    <col min="15114" max="15117" width="8.19921875" style="31" bestFit="1" customWidth="1"/>
    <col min="15118" max="15360" width="8.69921875" style="31"/>
    <col min="15361" max="15361" width="9" style="31" customWidth="1"/>
    <col min="15362" max="15362" width="4.5" style="31" customWidth="1"/>
    <col min="15363" max="15363" width="8.5" style="31" bestFit="1" customWidth="1"/>
    <col min="15364" max="15364" width="4.5" style="31" customWidth="1"/>
    <col min="15365" max="15365" width="8.19921875" style="31" bestFit="1" customWidth="1"/>
    <col min="15366" max="15366" width="4.5" style="31" customWidth="1"/>
    <col min="15367" max="15367" width="9.09765625" style="31" bestFit="1" customWidth="1"/>
    <col min="15368" max="15368" width="4.5" style="31" customWidth="1"/>
    <col min="15369" max="15369" width="9.09765625" style="31" bestFit="1" customWidth="1"/>
    <col min="15370" max="15373" width="8.19921875" style="31" bestFit="1" customWidth="1"/>
    <col min="15374" max="15616" width="8.69921875" style="31"/>
    <col min="15617" max="15617" width="9" style="31" customWidth="1"/>
    <col min="15618" max="15618" width="4.5" style="31" customWidth="1"/>
    <col min="15619" max="15619" width="8.5" style="31" bestFit="1" customWidth="1"/>
    <col min="15620" max="15620" width="4.5" style="31" customWidth="1"/>
    <col min="15621" max="15621" width="8.19921875" style="31" bestFit="1" customWidth="1"/>
    <col min="15622" max="15622" width="4.5" style="31" customWidth="1"/>
    <col min="15623" max="15623" width="9.09765625" style="31" bestFit="1" customWidth="1"/>
    <col min="15624" max="15624" width="4.5" style="31" customWidth="1"/>
    <col min="15625" max="15625" width="9.09765625" style="31" bestFit="1" customWidth="1"/>
    <col min="15626" max="15629" width="8.19921875" style="31" bestFit="1" customWidth="1"/>
    <col min="15630" max="15872" width="8.69921875" style="31"/>
    <col min="15873" max="15873" width="9" style="31" customWidth="1"/>
    <col min="15874" max="15874" width="4.5" style="31" customWidth="1"/>
    <col min="15875" max="15875" width="8.5" style="31" bestFit="1" customWidth="1"/>
    <col min="15876" max="15876" width="4.5" style="31" customWidth="1"/>
    <col min="15877" max="15877" width="8.19921875" style="31" bestFit="1" customWidth="1"/>
    <col min="15878" max="15878" width="4.5" style="31" customWidth="1"/>
    <col min="15879" max="15879" width="9.09765625" style="31" bestFit="1" customWidth="1"/>
    <col min="15880" max="15880" width="4.5" style="31" customWidth="1"/>
    <col min="15881" max="15881" width="9.09765625" style="31" bestFit="1" customWidth="1"/>
    <col min="15882" max="15885" width="8.19921875" style="31" bestFit="1" customWidth="1"/>
    <col min="15886" max="16128" width="8.69921875" style="31"/>
    <col min="16129" max="16129" width="9" style="31" customWidth="1"/>
    <col min="16130" max="16130" width="4.5" style="31" customWidth="1"/>
    <col min="16131" max="16131" width="8.5" style="31" bestFit="1" customWidth="1"/>
    <col min="16132" max="16132" width="4.5" style="31" customWidth="1"/>
    <col min="16133" max="16133" width="8.19921875" style="31" bestFit="1" customWidth="1"/>
    <col min="16134" max="16134" width="4.5" style="31" customWidth="1"/>
    <col min="16135" max="16135" width="9.09765625" style="31" bestFit="1" customWidth="1"/>
    <col min="16136" max="16136" width="4.5" style="31" customWidth="1"/>
    <col min="16137" max="16137" width="9.09765625" style="31" bestFit="1" customWidth="1"/>
    <col min="16138" max="16141" width="8.19921875" style="31" bestFit="1" customWidth="1"/>
    <col min="16142" max="16384" width="8.69921875" style="31"/>
  </cols>
  <sheetData>
    <row r="1" spans="1:13" ht="27" customHeight="1" x14ac:dyDescent="0.2">
      <c r="A1" s="254" t="s">
        <v>15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x14ac:dyDescent="0.2">
      <c r="A2" s="45" t="s">
        <v>1</v>
      </c>
      <c r="M2" s="32" t="s">
        <v>16</v>
      </c>
    </row>
    <row r="3" spans="1:13" x14ac:dyDescent="0.2">
      <c r="A3" s="278" t="s">
        <v>17</v>
      </c>
      <c r="B3" s="278" t="s">
        <v>35</v>
      </c>
      <c r="C3" s="278"/>
      <c r="D3" s="278" t="s">
        <v>36</v>
      </c>
      <c r="E3" s="278"/>
      <c r="F3" s="278" t="s">
        <v>37</v>
      </c>
      <c r="G3" s="278"/>
      <c r="H3" s="278" t="s">
        <v>38</v>
      </c>
      <c r="I3" s="278"/>
      <c r="J3" s="278" t="s">
        <v>39</v>
      </c>
      <c r="K3" s="278"/>
      <c r="L3" s="278" t="s">
        <v>40</v>
      </c>
      <c r="M3" s="278"/>
    </row>
    <row r="4" spans="1:13" x14ac:dyDescent="0.2">
      <c r="A4" s="278"/>
      <c r="B4" s="37" t="s">
        <v>11</v>
      </c>
      <c r="C4" s="37" t="s">
        <v>18</v>
      </c>
      <c r="D4" s="37" t="s">
        <v>11</v>
      </c>
      <c r="E4" s="37" t="s">
        <v>18</v>
      </c>
      <c r="F4" s="37" t="s">
        <v>11</v>
      </c>
      <c r="G4" s="37" t="s">
        <v>18</v>
      </c>
      <c r="H4" s="37" t="s">
        <v>11</v>
      </c>
      <c r="I4" s="37" t="s">
        <v>18</v>
      </c>
      <c r="J4" s="37" t="s">
        <v>11</v>
      </c>
      <c r="K4" s="37" t="s">
        <v>18</v>
      </c>
      <c r="L4" s="37" t="s">
        <v>11</v>
      </c>
      <c r="M4" s="37" t="s">
        <v>18</v>
      </c>
    </row>
    <row r="5" spans="1:13" ht="22.95" customHeight="1" x14ac:dyDescent="0.2">
      <c r="A5" s="78" t="s">
        <v>19</v>
      </c>
      <c r="B5" s="79">
        <v>2</v>
      </c>
      <c r="C5" s="79">
        <f>242+333</f>
        <v>575</v>
      </c>
      <c r="D5" s="79">
        <v>2</v>
      </c>
      <c r="E5" s="79">
        <f>224+47</f>
        <v>271</v>
      </c>
      <c r="F5" s="79">
        <v>2</v>
      </c>
      <c r="G5" s="79">
        <f>366+260</f>
        <v>626</v>
      </c>
      <c r="H5" s="79" t="s">
        <v>14</v>
      </c>
      <c r="I5" s="79" t="s">
        <v>14</v>
      </c>
      <c r="J5" s="79">
        <v>1</v>
      </c>
      <c r="K5" s="79">
        <v>146</v>
      </c>
      <c r="L5" s="79" t="s">
        <v>14</v>
      </c>
      <c r="M5" s="79" t="s">
        <v>14</v>
      </c>
    </row>
    <row r="6" spans="1:13" ht="22.95" customHeight="1" x14ac:dyDescent="0.2">
      <c r="A6" s="80" t="s">
        <v>20</v>
      </c>
      <c r="B6" s="81">
        <v>2</v>
      </c>
      <c r="C6" s="81">
        <f>1892+167</f>
        <v>2059</v>
      </c>
      <c r="D6" s="81">
        <v>1</v>
      </c>
      <c r="E6" s="81">
        <v>591</v>
      </c>
      <c r="F6" s="81">
        <v>2</v>
      </c>
      <c r="G6" s="81">
        <f>435+167</f>
        <v>602</v>
      </c>
      <c r="H6" s="81" t="s">
        <v>14</v>
      </c>
      <c r="I6" s="81" t="s">
        <v>14</v>
      </c>
      <c r="J6" s="81" t="s">
        <v>14</v>
      </c>
      <c r="K6" s="81" t="s">
        <v>14</v>
      </c>
      <c r="L6" s="81" t="s">
        <v>14</v>
      </c>
      <c r="M6" s="81" t="s">
        <v>14</v>
      </c>
    </row>
    <row r="7" spans="1:13" ht="22.95" customHeight="1" x14ac:dyDescent="0.2">
      <c r="A7" s="80" t="s">
        <v>21</v>
      </c>
      <c r="B7" s="81">
        <v>1</v>
      </c>
      <c r="C7" s="81">
        <v>510</v>
      </c>
      <c r="D7" s="81">
        <v>1</v>
      </c>
      <c r="E7" s="81">
        <v>218</v>
      </c>
      <c r="F7" s="81" t="s">
        <v>14</v>
      </c>
      <c r="G7" s="81" t="s">
        <v>14</v>
      </c>
      <c r="H7" s="81">
        <v>3</v>
      </c>
      <c r="I7" s="81">
        <f>381+22+217</f>
        <v>620</v>
      </c>
      <c r="J7" s="81" t="s">
        <v>14</v>
      </c>
      <c r="K7" s="81" t="s">
        <v>14</v>
      </c>
      <c r="L7" s="81">
        <v>3</v>
      </c>
      <c r="M7" s="81">
        <f>241+918+230</f>
        <v>1389</v>
      </c>
    </row>
    <row r="8" spans="1:13" ht="22.95" customHeight="1" x14ac:dyDescent="0.2">
      <c r="A8" s="80" t="s">
        <v>22</v>
      </c>
      <c r="B8" s="81">
        <v>2</v>
      </c>
      <c r="C8" s="81">
        <f>46+259</f>
        <v>305</v>
      </c>
      <c r="D8" s="81">
        <v>1</v>
      </c>
      <c r="E8" s="81">
        <v>725</v>
      </c>
      <c r="F8" s="81" t="s">
        <v>14</v>
      </c>
      <c r="G8" s="81" t="s">
        <v>14</v>
      </c>
      <c r="H8" s="81">
        <v>3</v>
      </c>
      <c r="I8" s="81">
        <f>225+91+551+200+30+30</f>
        <v>1127</v>
      </c>
      <c r="J8" s="81">
        <v>1</v>
      </c>
      <c r="K8" s="81">
        <v>426</v>
      </c>
      <c r="L8" s="81">
        <v>1</v>
      </c>
      <c r="M8" s="81">
        <v>19</v>
      </c>
    </row>
    <row r="9" spans="1:13" ht="22.95" customHeight="1" x14ac:dyDescent="0.2">
      <c r="A9" s="80" t="s">
        <v>23</v>
      </c>
      <c r="B9" s="81">
        <v>1</v>
      </c>
      <c r="C9" s="81">
        <v>458</v>
      </c>
      <c r="D9" s="81">
        <v>2</v>
      </c>
      <c r="E9" s="81">
        <f>164+442</f>
        <v>606</v>
      </c>
      <c r="F9" s="81">
        <v>2</v>
      </c>
      <c r="G9" s="81">
        <f>397+246</f>
        <v>643</v>
      </c>
      <c r="H9" s="81"/>
      <c r="I9" s="81"/>
      <c r="J9" s="81">
        <v>3</v>
      </c>
      <c r="K9" s="81">
        <f>446+215+379</f>
        <v>1040</v>
      </c>
      <c r="L9" s="81">
        <v>3</v>
      </c>
      <c r="M9" s="81">
        <f>231+209+476</f>
        <v>916</v>
      </c>
    </row>
    <row r="10" spans="1:13" ht="22.95" customHeight="1" x14ac:dyDescent="0.2">
      <c r="A10" s="80" t="s">
        <v>24</v>
      </c>
      <c r="B10" s="81">
        <v>5</v>
      </c>
      <c r="C10" s="81">
        <f>520+1063+1589+203+819</f>
        <v>4194</v>
      </c>
      <c r="D10" s="81" t="s">
        <v>14</v>
      </c>
      <c r="E10" s="81" t="s">
        <v>14</v>
      </c>
      <c r="F10" s="81">
        <v>1</v>
      </c>
      <c r="G10" s="81">
        <v>391</v>
      </c>
      <c r="H10" s="81">
        <v>1</v>
      </c>
      <c r="I10" s="81">
        <v>423</v>
      </c>
      <c r="J10" s="81" t="s">
        <v>14</v>
      </c>
      <c r="K10" s="81" t="s">
        <v>14</v>
      </c>
      <c r="L10" s="81">
        <v>1</v>
      </c>
      <c r="M10" s="81">
        <v>504</v>
      </c>
    </row>
    <row r="11" spans="1:13" ht="22.95" customHeight="1" x14ac:dyDescent="0.2">
      <c r="A11" s="80" t="s">
        <v>25</v>
      </c>
      <c r="B11" s="81" t="s">
        <v>14</v>
      </c>
      <c r="C11" s="81" t="s">
        <v>14</v>
      </c>
      <c r="D11" s="81" t="s">
        <v>14</v>
      </c>
      <c r="E11" s="81" t="s">
        <v>14</v>
      </c>
      <c r="F11" s="81" t="s">
        <v>14</v>
      </c>
      <c r="G11" s="81" t="s">
        <v>14</v>
      </c>
      <c r="H11" s="81" t="s">
        <v>14</v>
      </c>
      <c r="I11" s="81" t="s">
        <v>14</v>
      </c>
      <c r="J11" s="81" t="s">
        <v>14</v>
      </c>
      <c r="K11" s="81" t="s">
        <v>14</v>
      </c>
      <c r="L11" s="81" t="s">
        <v>14</v>
      </c>
      <c r="M11" s="81" t="s">
        <v>14</v>
      </c>
    </row>
    <row r="12" spans="1:13" ht="22.95" customHeight="1" x14ac:dyDescent="0.2">
      <c r="A12" s="80" t="s">
        <v>26</v>
      </c>
      <c r="B12" s="81" t="s">
        <v>14</v>
      </c>
      <c r="C12" s="81" t="s">
        <v>14</v>
      </c>
      <c r="D12" s="81">
        <v>1</v>
      </c>
      <c r="E12" s="81">
        <v>242</v>
      </c>
      <c r="F12" s="81" t="s">
        <v>14</v>
      </c>
      <c r="G12" s="81" t="s">
        <v>14</v>
      </c>
      <c r="H12" s="81">
        <v>2</v>
      </c>
      <c r="I12" s="81">
        <f>401+308</f>
        <v>709</v>
      </c>
      <c r="J12" s="81" t="s">
        <v>14</v>
      </c>
      <c r="K12" s="81" t="s">
        <v>14</v>
      </c>
      <c r="L12" s="81" t="s">
        <v>14</v>
      </c>
      <c r="M12" s="81" t="s">
        <v>14</v>
      </c>
    </row>
    <row r="13" spans="1:13" ht="22.95" customHeight="1" x14ac:dyDescent="0.2">
      <c r="A13" s="80" t="s">
        <v>27</v>
      </c>
      <c r="B13" s="81" t="s">
        <v>14</v>
      </c>
      <c r="C13" s="81" t="s">
        <v>14</v>
      </c>
      <c r="D13" s="81" t="s">
        <v>14</v>
      </c>
      <c r="E13" s="81" t="s">
        <v>14</v>
      </c>
      <c r="F13" s="81" t="s">
        <v>14</v>
      </c>
      <c r="G13" s="81" t="s">
        <v>14</v>
      </c>
      <c r="H13" s="81" t="s">
        <v>14</v>
      </c>
      <c r="I13" s="81" t="s">
        <v>14</v>
      </c>
      <c r="J13" s="81" t="s">
        <v>14</v>
      </c>
      <c r="K13" s="81" t="s">
        <v>14</v>
      </c>
      <c r="L13" s="81" t="s">
        <v>14</v>
      </c>
      <c r="M13" s="81" t="s">
        <v>14</v>
      </c>
    </row>
    <row r="14" spans="1:13" ht="22.95" customHeight="1" x14ac:dyDescent="0.2">
      <c r="A14" s="80" t="s">
        <v>28</v>
      </c>
      <c r="B14" s="81" t="s">
        <v>14</v>
      </c>
      <c r="C14" s="81" t="s">
        <v>14</v>
      </c>
      <c r="D14" s="81" t="s">
        <v>14</v>
      </c>
      <c r="E14" s="81" t="s">
        <v>14</v>
      </c>
      <c r="F14" s="81" t="s">
        <v>14</v>
      </c>
      <c r="G14" s="81" t="s">
        <v>14</v>
      </c>
      <c r="H14" s="81" t="s">
        <v>14</v>
      </c>
      <c r="I14" s="81" t="s">
        <v>14</v>
      </c>
      <c r="J14" s="81" t="s">
        <v>14</v>
      </c>
      <c r="K14" s="81" t="s">
        <v>14</v>
      </c>
      <c r="L14" s="81" t="s">
        <v>14</v>
      </c>
      <c r="M14" s="81" t="s">
        <v>14</v>
      </c>
    </row>
    <row r="15" spans="1:13" ht="22.95" customHeight="1" x14ac:dyDescent="0.2">
      <c r="A15" s="80" t="s">
        <v>29</v>
      </c>
      <c r="B15" s="81">
        <v>2</v>
      </c>
      <c r="C15" s="81">
        <f>1125+233</f>
        <v>1358</v>
      </c>
      <c r="D15" s="81">
        <v>2</v>
      </c>
      <c r="E15" s="81">
        <f>207+105</f>
        <v>312</v>
      </c>
      <c r="F15" s="81" t="s">
        <v>14</v>
      </c>
      <c r="G15" s="81" t="s">
        <v>14</v>
      </c>
      <c r="H15" s="81" t="s">
        <v>14</v>
      </c>
      <c r="I15" s="81" t="s">
        <v>14</v>
      </c>
      <c r="J15" s="81">
        <v>1</v>
      </c>
      <c r="K15" s="81">
        <v>199</v>
      </c>
      <c r="L15" s="81">
        <v>5</v>
      </c>
      <c r="M15" s="81">
        <f>385+243+243+621+139</f>
        <v>1631</v>
      </c>
    </row>
    <row r="16" spans="1:13" ht="22.95" customHeight="1" x14ac:dyDescent="0.2">
      <c r="A16" s="80" t="s">
        <v>30</v>
      </c>
      <c r="B16" s="81" t="s">
        <v>14</v>
      </c>
      <c r="C16" s="81" t="s">
        <v>14</v>
      </c>
      <c r="D16" s="81">
        <v>2</v>
      </c>
      <c r="E16" s="81">
        <f>1373+548</f>
        <v>1921</v>
      </c>
      <c r="F16" s="81" t="s">
        <v>14</v>
      </c>
      <c r="G16" s="81" t="s">
        <v>14</v>
      </c>
      <c r="H16" s="81" t="s">
        <v>14</v>
      </c>
      <c r="I16" s="81" t="s">
        <v>14</v>
      </c>
      <c r="J16" s="81" t="s">
        <v>14</v>
      </c>
      <c r="K16" s="81" t="s">
        <v>14</v>
      </c>
      <c r="L16" s="81">
        <v>3</v>
      </c>
      <c r="M16" s="81">
        <f>242+1601</f>
        <v>1843</v>
      </c>
    </row>
    <row r="17" spans="1:13" ht="22.95" customHeight="1" x14ac:dyDescent="0.2">
      <c r="A17" s="80" t="s">
        <v>31</v>
      </c>
      <c r="B17" s="81" t="s">
        <v>14</v>
      </c>
      <c r="C17" s="81" t="s">
        <v>14</v>
      </c>
      <c r="D17" s="81" t="s">
        <v>14</v>
      </c>
      <c r="E17" s="81" t="s">
        <v>14</v>
      </c>
      <c r="F17" s="81" t="s">
        <v>14</v>
      </c>
      <c r="G17" s="81" t="s">
        <v>14</v>
      </c>
      <c r="H17" s="81" t="s">
        <v>14</v>
      </c>
      <c r="I17" s="81" t="s">
        <v>14</v>
      </c>
      <c r="J17" s="81" t="s">
        <v>14</v>
      </c>
      <c r="K17" s="81" t="s">
        <v>14</v>
      </c>
      <c r="L17" s="81" t="s">
        <v>14</v>
      </c>
      <c r="M17" s="81" t="s">
        <v>14</v>
      </c>
    </row>
    <row r="18" spans="1:13" ht="22.95" customHeight="1" x14ac:dyDescent="0.2">
      <c r="A18" s="80" t="s">
        <v>32</v>
      </c>
      <c r="B18" s="81" t="s">
        <v>14</v>
      </c>
      <c r="C18" s="81" t="s">
        <v>14</v>
      </c>
      <c r="D18" s="81" t="s">
        <v>14</v>
      </c>
      <c r="E18" s="81" t="s">
        <v>14</v>
      </c>
      <c r="F18" s="81" t="s">
        <v>14</v>
      </c>
      <c r="G18" s="81" t="s">
        <v>14</v>
      </c>
      <c r="H18" s="81" t="s">
        <v>14</v>
      </c>
      <c r="I18" s="81" t="s">
        <v>14</v>
      </c>
      <c r="J18" s="81" t="s">
        <v>14</v>
      </c>
      <c r="K18" s="81" t="s">
        <v>14</v>
      </c>
      <c r="L18" s="81" t="s">
        <v>14</v>
      </c>
      <c r="M18" s="81" t="s">
        <v>14</v>
      </c>
    </row>
    <row r="19" spans="1:13" ht="22.95" customHeight="1" thickBot="1" x14ac:dyDescent="0.25">
      <c r="A19" s="82" t="s">
        <v>33</v>
      </c>
      <c r="B19" s="83" t="s">
        <v>14</v>
      </c>
      <c r="C19" s="83" t="s">
        <v>14</v>
      </c>
      <c r="D19" s="83" t="s">
        <v>14</v>
      </c>
      <c r="E19" s="83" t="s">
        <v>14</v>
      </c>
      <c r="F19" s="83" t="s">
        <v>14</v>
      </c>
      <c r="G19" s="83" t="s">
        <v>14</v>
      </c>
      <c r="H19" s="83" t="s">
        <v>14</v>
      </c>
      <c r="I19" s="83" t="s">
        <v>14</v>
      </c>
      <c r="J19" s="83" t="s">
        <v>14</v>
      </c>
      <c r="K19" s="83" t="s">
        <v>14</v>
      </c>
      <c r="L19" s="83" t="s">
        <v>14</v>
      </c>
      <c r="M19" s="83" t="s">
        <v>14</v>
      </c>
    </row>
    <row r="20" spans="1:13" ht="22.95" customHeight="1" thickTop="1" x14ac:dyDescent="0.2">
      <c r="A20" s="75" t="s">
        <v>34</v>
      </c>
      <c r="B20" s="76">
        <f>SUM(B5:B19)</f>
        <v>15</v>
      </c>
      <c r="C20" s="76">
        <f>SUM(C5:C19)</f>
        <v>9459</v>
      </c>
      <c r="D20" s="76">
        <f t="shared" ref="D20:I20" si="0">SUM(D5:D19)</f>
        <v>12</v>
      </c>
      <c r="E20" s="76">
        <f t="shared" si="0"/>
        <v>4886</v>
      </c>
      <c r="F20" s="76">
        <f t="shared" si="0"/>
        <v>7</v>
      </c>
      <c r="G20" s="76">
        <f t="shared" si="0"/>
        <v>2262</v>
      </c>
      <c r="H20" s="76">
        <f t="shared" si="0"/>
        <v>9</v>
      </c>
      <c r="I20" s="76">
        <f t="shared" si="0"/>
        <v>2879</v>
      </c>
      <c r="J20" s="76">
        <f>SUM(J5:J19)</f>
        <v>6</v>
      </c>
      <c r="K20" s="76">
        <f>SUM(K5:K19)</f>
        <v>1811</v>
      </c>
      <c r="L20" s="76">
        <f>SUM(L5:L19)</f>
        <v>16</v>
      </c>
      <c r="M20" s="76">
        <f>SUM(M5:M19)</f>
        <v>6302</v>
      </c>
    </row>
    <row r="21" spans="1:13" ht="19.8" customHeight="1" x14ac:dyDescent="0.2">
      <c r="I21" s="77"/>
      <c r="J21" s="77"/>
      <c r="K21" s="77"/>
      <c r="L21" s="77"/>
      <c r="M21" s="32" t="s">
        <v>311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0A07-0789-497F-BC24-88AEAEB901CF}">
  <sheetPr codeName="Sheet15">
    <tabColor theme="0"/>
  </sheetPr>
  <dimension ref="A1:J19"/>
  <sheetViews>
    <sheetView view="pageBreakPreview" topLeftCell="A9" zoomScaleNormal="115" zoomScaleSheetLayoutView="100" workbookViewId="0">
      <selection activeCell="I21" sqref="I21"/>
    </sheetView>
  </sheetViews>
  <sheetFormatPr defaultColWidth="8.09765625" defaultRowHeight="26.25" customHeight="1" x14ac:dyDescent="0.2"/>
  <cols>
    <col min="1" max="1" width="10.796875" style="1" bestFit="1" customWidth="1"/>
    <col min="2" max="5" width="8.69921875" style="1" customWidth="1"/>
    <col min="6" max="6" width="7.796875" style="1" customWidth="1"/>
    <col min="7" max="16384" width="8.09765625" style="1"/>
  </cols>
  <sheetData>
    <row r="1" spans="1:10" ht="27" customHeight="1" x14ac:dyDescent="0.2">
      <c r="A1" s="223" t="s">
        <v>228</v>
      </c>
      <c r="B1" s="223"/>
      <c r="C1" s="223"/>
      <c r="D1" s="223"/>
      <c r="E1" s="223"/>
      <c r="F1" s="84"/>
    </row>
    <row r="2" spans="1:10" ht="26.25" customHeight="1" x14ac:dyDescent="0.2">
      <c r="A2" s="173" t="s">
        <v>229</v>
      </c>
      <c r="B2" s="86"/>
      <c r="C2" s="86"/>
      <c r="D2" s="86"/>
      <c r="E2" s="86"/>
      <c r="F2" s="87"/>
    </row>
    <row r="3" spans="1:10" ht="26.25" customHeight="1" x14ac:dyDescent="0.2">
      <c r="A3" s="280" t="s">
        <v>3</v>
      </c>
      <c r="B3" s="221" t="s">
        <v>52</v>
      </c>
      <c r="C3" s="221" t="s">
        <v>230</v>
      </c>
      <c r="D3" s="221" t="s">
        <v>231</v>
      </c>
      <c r="E3" s="221"/>
    </row>
    <row r="4" spans="1:10" ht="26.25" customHeight="1" x14ac:dyDescent="0.2">
      <c r="A4" s="280"/>
      <c r="B4" s="221"/>
      <c r="C4" s="221"/>
      <c r="D4" s="28" t="s">
        <v>232</v>
      </c>
      <c r="E4" s="28" t="s">
        <v>233</v>
      </c>
    </row>
    <row r="5" spans="1:10" ht="22.95" customHeight="1" x14ac:dyDescent="0.2">
      <c r="A5" s="143" t="s">
        <v>234</v>
      </c>
      <c r="B5" s="5">
        <v>16</v>
      </c>
      <c r="C5" s="6" t="s">
        <v>133</v>
      </c>
      <c r="D5" s="5">
        <v>6</v>
      </c>
      <c r="E5" s="5">
        <v>10</v>
      </c>
    </row>
    <row r="6" spans="1:10" ht="22.95" customHeight="1" x14ac:dyDescent="0.2">
      <c r="A6" s="142" t="s">
        <v>235</v>
      </c>
      <c r="B6" s="9">
        <v>28</v>
      </c>
      <c r="C6" s="9">
        <v>8</v>
      </c>
      <c r="D6" s="9">
        <v>1</v>
      </c>
      <c r="E6" s="9">
        <v>19</v>
      </c>
    </row>
    <row r="7" spans="1:10" ht="22.95" customHeight="1" x14ac:dyDescent="0.2">
      <c r="A7" s="142" t="s">
        <v>236</v>
      </c>
      <c r="B7" s="9">
        <v>29</v>
      </c>
      <c r="C7" s="9">
        <v>6</v>
      </c>
      <c r="D7" s="9">
        <v>2</v>
      </c>
      <c r="E7" s="9">
        <v>21</v>
      </c>
    </row>
    <row r="8" spans="1:10" ht="22.95" customHeight="1" x14ac:dyDescent="0.2">
      <c r="A8" s="142" t="s">
        <v>237</v>
      </c>
      <c r="B8" s="9">
        <v>32</v>
      </c>
      <c r="C8" s="10" t="s">
        <v>144</v>
      </c>
      <c r="D8" s="9">
        <v>14</v>
      </c>
      <c r="E8" s="9">
        <v>18</v>
      </c>
    </row>
    <row r="9" spans="1:10" ht="22.95" customHeight="1" x14ac:dyDescent="0.2">
      <c r="A9" s="142" t="s">
        <v>238</v>
      </c>
      <c r="B9" s="9">
        <v>34</v>
      </c>
      <c r="C9" s="10">
        <v>7</v>
      </c>
      <c r="D9" s="9">
        <v>8</v>
      </c>
      <c r="E9" s="9">
        <v>19</v>
      </c>
      <c r="H9" s="1" t="s">
        <v>239</v>
      </c>
    </row>
    <row r="10" spans="1:10" ht="22.95" customHeight="1" x14ac:dyDescent="0.2">
      <c r="A10" s="144" t="s">
        <v>240</v>
      </c>
      <c r="B10" s="97">
        <v>31</v>
      </c>
      <c r="C10" s="97">
        <v>6</v>
      </c>
      <c r="D10" s="97">
        <v>4</v>
      </c>
      <c r="E10" s="97">
        <v>21</v>
      </c>
      <c r="H10" s="1" t="s">
        <v>241</v>
      </c>
    </row>
    <row r="11" spans="1:10" ht="26.25" customHeight="1" x14ac:dyDescent="0.2">
      <c r="E11" s="169" t="s">
        <v>242</v>
      </c>
      <c r="F11" s="88"/>
    </row>
    <row r="12" spans="1:10" ht="26.25" customHeight="1" x14ac:dyDescent="0.2">
      <c r="G12" s="281" t="s">
        <v>243</v>
      </c>
      <c r="H12" s="279" t="s">
        <v>230</v>
      </c>
      <c r="I12" s="279" t="s">
        <v>244</v>
      </c>
      <c r="J12" s="279"/>
    </row>
    <row r="13" spans="1:10" ht="26.25" customHeight="1" x14ac:dyDescent="0.2">
      <c r="G13" s="279"/>
      <c r="H13" s="279"/>
      <c r="I13" s="89" t="s">
        <v>245</v>
      </c>
      <c r="J13" s="89" t="s">
        <v>233</v>
      </c>
    </row>
    <row r="14" spans="1:10" ht="26.25" customHeight="1" x14ac:dyDescent="0.2">
      <c r="G14" s="90" t="s">
        <v>246</v>
      </c>
      <c r="H14" s="7">
        <v>0</v>
      </c>
      <c r="I14" s="7">
        <v>6</v>
      </c>
      <c r="J14" s="7">
        <v>10</v>
      </c>
    </row>
    <row r="15" spans="1:10" ht="26.25" customHeight="1" x14ac:dyDescent="0.2">
      <c r="G15" s="90" t="s">
        <v>247</v>
      </c>
      <c r="H15" s="7">
        <v>8</v>
      </c>
      <c r="I15" s="7">
        <v>1</v>
      </c>
      <c r="J15" s="7">
        <v>19</v>
      </c>
    </row>
    <row r="16" spans="1:10" ht="26.25" customHeight="1" x14ac:dyDescent="0.2">
      <c r="G16" s="89" t="s">
        <v>248</v>
      </c>
      <c r="H16" s="91">
        <v>6</v>
      </c>
      <c r="I16" s="91">
        <v>2</v>
      </c>
      <c r="J16" s="91">
        <v>21</v>
      </c>
    </row>
    <row r="17" spans="7:10" ht="26.25" customHeight="1" x14ac:dyDescent="0.2">
      <c r="G17" s="89" t="s">
        <v>249</v>
      </c>
      <c r="H17" s="91">
        <v>0</v>
      </c>
      <c r="I17" s="91">
        <v>14</v>
      </c>
      <c r="J17" s="91">
        <v>18</v>
      </c>
    </row>
    <row r="18" spans="7:10" ht="26.25" customHeight="1" x14ac:dyDescent="0.2">
      <c r="G18" s="89" t="s">
        <v>250</v>
      </c>
      <c r="H18" s="91">
        <v>7</v>
      </c>
      <c r="I18" s="91">
        <v>8</v>
      </c>
      <c r="J18" s="91">
        <v>19</v>
      </c>
    </row>
    <row r="19" spans="7:10" ht="26.25" customHeight="1" x14ac:dyDescent="0.2">
      <c r="G19" s="89" t="s">
        <v>251</v>
      </c>
      <c r="H19" s="91">
        <v>6</v>
      </c>
      <c r="I19" s="91">
        <v>4</v>
      </c>
      <c r="J19" s="91">
        <v>21</v>
      </c>
    </row>
  </sheetData>
  <mergeCells count="8">
    <mergeCell ref="H12:H13"/>
    <mergeCell ref="I12:J12"/>
    <mergeCell ref="A1:E1"/>
    <mergeCell ref="A3:A4"/>
    <mergeCell ref="B3:B4"/>
    <mergeCell ref="C3:C4"/>
    <mergeCell ref="D3:E3"/>
    <mergeCell ref="G12:G1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A1D-B3F6-4088-8E23-8972BF1DBECE}">
  <sheetPr codeName="Sheet16">
    <tabColor theme="0"/>
  </sheetPr>
  <dimension ref="A1:I12"/>
  <sheetViews>
    <sheetView view="pageBreakPreview" zoomScaleNormal="75" zoomScaleSheetLayoutView="100" workbookViewId="0">
      <selection activeCell="K21" sqref="K21"/>
    </sheetView>
  </sheetViews>
  <sheetFormatPr defaultColWidth="8.09765625" defaultRowHeight="13.2" x14ac:dyDescent="0.45"/>
  <cols>
    <col min="1" max="1" width="9.8984375" style="23" customWidth="1"/>
    <col min="2" max="2" width="8.5" style="23" customWidth="1"/>
    <col min="3" max="8" width="10.09765625" style="23" customWidth="1"/>
    <col min="9" max="9" width="9.19921875" style="23" customWidth="1"/>
    <col min="10" max="16384" width="8.09765625" style="23"/>
  </cols>
  <sheetData>
    <row r="1" spans="1:9" ht="27" customHeight="1" x14ac:dyDescent="0.45">
      <c r="A1" s="223" t="s">
        <v>252</v>
      </c>
      <c r="B1" s="223"/>
      <c r="C1" s="223"/>
      <c r="D1" s="223"/>
      <c r="E1" s="223"/>
      <c r="F1" s="223"/>
      <c r="G1" s="223"/>
      <c r="H1" s="223"/>
    </row>
    <row r="2" spans="1:9" ht="19.2" x14ac:dyDescent="0.15">
      <c r="A2" s="145"/>
      <c r="B2" s="145"/>
      <c r="C2" s="145"/>
      <c r="D2" s="145"/>
      <c r="E2" s="145"/>
      <c r="F2" s="145"/>
      <c r="G2" s="145"/>
      <c r="H2" s="145"/>
      <c r="I2" s="151" t="s">
        <v>265</v>
      </c>
    </row>
    <row r="3" spans="1:9" x14ac:dyDescent="0.45">
      <c r="A3" s="282"/>
      <c r="B3" s="283" t="s">
        <v>253</v>
      </c>
      <c r="C3" s="282" t="s">
        <v>254</v>
      </c>
      <c r="D3" s="282"/>
      <c r="E3" s="282"/>
      <c r="F3" s="282"/>
      <c r="G3" s="282" t="s">
        <v>255</v>
      </c>
      <c r="H3" s="282"/>
      <c r="I3" s="282"/>
    </row>
    <row r="4" spans="1:9" ht="18.600000000000001" customHeight="1" x14ac:dyDescent="0.45">
      <c r="A4" s="282"/>
      <c r="B4" s="282"/>
      <c r="C4" s="283" t="s">
        <v>256</v>
      </c>
      <c r="D4" s="283" t="s">
        <v>257</v>
      </c>
      <c r="E4" s="282" t="s">
        <v>258</v>
      </c>
      <c r="F4" s="282"/>
      <c r="G4" s="282" t="s">
        <v>137</v>
      </c>
      <c r="H4" s="283" t="s">
        <v>259</v>
      </c>
      <c r="I4" s="282" t="s">
        <v>260</v>
      </c>
    </row>
    <row r="5" spans="1:9" ht="19.2" customHeight="1" x14ac:dyDescent="0.45">
      <c r="A5" s="282"/>
      <c r="B5" s="282"/>
      <c r="C5" s="283"/>
      <c r="D5" s="283"/>
      <c r="E5" s="92" t="s">
        <v>261</v>
      </c>
      <c r="F5" s="92" t="s">
        <v>262</v>
      </c>
      <c r="G5" s="282"/>
      <c r="H5" s="283"/>
      <c r="I5" s="282"/>
    </row>
    <row r="6" spans="1:9" ht="22.95" customHeight="1" x14ac:dyDescent="0.45">
      <c r="A6" s="146" t="s">
        <v>246</v>
      </c>
      <c r="B6" s="93">
        <v>16</v>
      </c>
      <c r="C6" s="93">
        <v>0</v>
      </c>
      <c r="D6" s="93">
        <v>19</v>
      </c>
      <c r="E6" s="93">
        <v>3</v>
      </c>
      <c r="F6" s="93">
        <v>5.86</v>
      </c>
      <c r="G6" s="93">
        <v>24</v>
      </c>
      <c r="H6" s="93">
        <v>24</v>
      </c>
      <c r="I6" s="93">
        <v>0</v>
      </c>
    </row>
    <row r="7" spans="1:9" ht="22.95" customHeight="1" x14ac:dyDescent="0.45">
      <c r="A7" s="147" t="s">
        <v>247</v>
      </c>
      <c r="B7" s="13">
        <v>28</v>
      </c>
      <c r="C7" s="13">
        <v>0</v>
      </c>
      <c r="D7" s="13">
        <v>30</v>
      </c>
      <c r="E7" s="13">
        <v>7</v>
      </c>
      <c r="F7" s="13">
        <v>21.67</v>
      </c>
      <c r="G7" s="13">
        <v>42</v>
      </c>
      <c r="H7" s="13">
        <v>42</v>
      </c>
      <c r="I7" s="13">
        <v>0</v>
      </c>
    </row>
    <row r="8" spans="1:9" ht="22.95" customHeight="1" x14ac:dyDescent="0.45">
      <c r="A8" s="147" t="s">
        <v>248</v>
      </c>
      <c r="B8" s="13">
        <v>29</v>
      </c>
      <c r="C8" s="13">
        <v>1</v>
      </c>
      <c r="D8" s="13">
        <v>33</v>
      </c>
      <c r="E8" s="13">
        <v>11</v>
      </c>
      <c r="F8" s="94">
        <v>30.19</v>
      </c>
      <c r="G8" s="13">
        <v>49</v>
      </c>
      <c r="H8" s="13">
        <v>49</v>
      </c>
      <c r="I8" s="13">
        <v>0</v>
      </c>
    </row>
    <row r="9" spans="1:9" ht="22.95" customHeight="1" x14ac:dyDescent="0.45">
      <c r="A9" s="147" t="s">
        <v>249</v>
      </c>
      <c r="B9" s="13">
        <v>32</v>
      </c>
      <c r="C9" s="13">
        <v>1</v>
      </c>
      <c r="D9" s="13">
        <v>33</v>
      </c>
      <c r="E9" s="13">
        <v>9</v>
      </c>
      <c r="F9" s="94" t="s">
        <v>133</v>
      </c>
      <c r="G9" s="13">
        <v>54</v>
      </c>
      <c r="H9" s="13">
        <v>54</v>
      </c>
      <c r="I9" s="13">
        <v>0</v>
      </c>
    </row>
    <row r="10" spans="1:9" ht="22.95" customHeight="1" x14ac:dyDescent="0.45">
      <c r="A10" s="147" t="s">
        <v>250</v>
      </c>
      <c r="B10" s="13">
        <v>34</v>
      </c>
      <c r="C10" s="13">
        <v>0</v>
      </c>
      <c r="D10" s="13">
        <v>26</v>
      </c>
      <c r="E10" s="13">
        <v>11</v>
      </c>
      <c r="F10" s="94">
        <v>44.3</v>
      </c>
      <c r="G10" s="13">
        <v>55</v>
      </c>
      <c r="H10" s="13">
        <v>54</v>
      </c>
      <c r="I10" s="13">
        <v>1</v>
      </c>
    </row>
    <row r="11" spans="1:9" ht="22.95" customHeight="1" x14ac:dyDescent="0.45">
      <c r="A11" s="148" t="s">
        <v>81</v>
      </c>
      <c r="B11" s="19">
        <v>31</v>
      </c>
      <c r="C11" s="19">
        <v>1</v>
      </c>
      <c r="D11" s="19">
        <v>20</v>
      </c>
      <c r="E11" s="19">
        <v>8</v>
      </c>
      <c r="F11" s="95">
        <v>38</v>
      </c>
      <c r="G11" s="19">
        <v>59</v>
      </c>
      <c r="H11" s="19">
        <v>33</v>
      </c>
      <c r="I11" s="19">
        <v>26</v>
      </c>
    </row>
    <row r="12" spans="1:9" ht="17.399999999999999" customHeight="1" x14ac:dyDescent="0.45">
      <c r="I12" s="149" t="s">
        <v>242</v>
      </c>
    </row>
  </sheetData>
  <mergeCells count="11">
    <mergeCell ref="I4:I5"/>
    <mergeCell ref="A1:H1"/>
    <mergeCell ref="A3:A5"/>
    <mergeCell ref="B3:B5"/>
    <mergeCell ref="C3:F3"/>
    <mergeCell ref="G3:I3"/>
    <mergeCell ref="C4:C5"/>
    <mergeCell ref="D4:D5"/>
    <mergeCell ref="E4:F4"/>
    <mergeCell ref="G4:G5"/>
    <mergeCell ref="H4:H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5543-485F-46CB-A1BF-2B949D7A466C}">
  <sheetPr codeName="Sheet17">
    <tabColor theme="0"/>
  </sheetPr>
  <dimension ref="A1:L20"/>
  <sheetViews>
    <sheetView view="pageBreakPreview" topLeftCell="A5" zoomScaleNormal="75" zoomScaleSheetLayoutView="100" workbookViewId="0">
      <selection activeCell="C18" sqref="C18"/>
    </sheetView>
  </sheetViews>
  <sheetFormatPr defaultColWidth="8.09765625" defaultRowHeight="13.2" x14ac:dyDescent="0.2"/>
  <cols>
    <col min="1" max="2" width="3.3984375" style="1" customWidth="1"/>
    <col min="3" max="3" width="8.09765625" style="1"/>
    <col min="4" max="8" width="10.09765625" style="1" customWidth="1"/>
    <col min="9" max="9" width="9.09765625" style="1" customWidth="1"/>
    <col min="10" max="16384" width="8.09765625" style="1"/>
  </cols>
  <sheetData>
    <row r="1" spans="1:12" ht="27" customHeight="1" x14ac:dyDescent="0.2">
      <c r="A1" s="223" t="s">
        <v>263</v>
      </c>
      <c r="B1" s="223"/>
      <c r="C1" s="223"/>
      <c r="D1" s="223"/>
      <c r="E1" s="223"/>
      <c r="F1" s="223"/>
      <c r="G1" s="223"/>
      <c r="H1" s="223"/>
    </row>
    <row r="2" spans="1:12" ht="16.2" customHeight="1" x14ac:dyDescent="0.2">
      <c r="A2" s="150" t="s">
        <v>264</v>
      </c>
      <c r="I2" s="151" t="s">
        <v>265</v>
      </c>
    </row>
    <row r="3" spans="1:12" ht="19.95" customHeight="1" x14ac:dyDescent="0.2">
      <c r="A3" s="221" t="s">
        <v>266</v>
      </c>
      <c r="B3" s="221"/>
      <c r="C3" s="221"/>
      <c r="D3" s="3" t="s">
        <v>246</v>
      </c>
      <c r="E3" s="3" t="s">
        <v>247</v>
      </c>
      <c r="F3" s="3" t="s">
        <v>248</v>
      </c>
      <c r="G3" s="3" t="s">
        <v>249</v>
      </c>
      <c r="H3" s="3" t="s">
        <v>250</v>
      </c>
      <c r="I3" s="3" t="s">
        <v>81</v>
      </c>
    </row>
    <row r="4" spans="1:12" ht="22.95" customHeight="1" x14ac:dyDescent="0.2">
      <c r="A4" s="284" t="s">
        <v>267</v>
      </c>
      <c r="B4" s="284"/>
      <c r="C4" s="284"/>
      <c r="D4" s="91">
        <f t="shared" ref="D4:I4" si="0">SUM(D5:D17)</f>
        <v>16</v>
      </c>
      <c r="E4" s="91">
        <f t="shared" si="0"/>
        <v>7</v>
      </c>
      <c r="F4" s="91">
        <f t="shared" si="0"/>
        <v>29</v>
      </c>
      <c r="G4" s="91">
        <f t="shared" si="0"/>
        <v>32</v>
      </c>
      <c r="H4" s="91">
        <f t="shared" si="0"/>
        <v>34</v>
      </c>
      <c r="I4" s="91">
        <f t="shared" si="0"/>
        <v>31</v>
      </c>
    </row>
    <row r="5" spans="1:12" ht="22.95" customHeight="1" x14ac:dyDescent="0.2">
      <c r="A5" s="235" t="s">
        <v>268</v>
      </c>
      <c r="B5" s="235"/>
      <c r="C5" s="235"/>
      <c r="D5" s="15">
        <v>0</v>
      </c>
      <c r="E5" s="15">
        <v>0</v>
      </c>
      <c r="F5" s="15">
        <v>0</v>
      </c>
      <c r="G5" s="16" t="s">
        <v>133</v>
      </c>
      <c r="H5" s="16" t="s">
        <v>133</v>
      </c>
      <c r="I5" s="16" t="s">
        <v>133</v>
      </c>
    </row>
    <row r="6" spans="1:12" ht="22.95" customHeight="1" x14ac:dyDescent="0.2">
      <c r="A6" s="285" t="s">
        <v>269</v>
      </c>
      <c r="B6" s="235" t="s">
        <v>270</v>
      </c>
      <c r="C6" s="235"/>
      <c r="D6" s="15">
        <v>0</v>
      </c>
      <c r="E6" s="15">
        <v>0</v>
      </c>
      <c r="F6" s="15">
        <v>0</v>
      </c>
      <c r="G6" s="16" t="s">
        <v>133</v>
      </c>
      <c r="H6" s="16" t="s">
        <v>133</v>
      </c>
      <c r="I6" s="16" t="s">
        <v>133</v>
      </c>
    </row>
    <row r="7" spans="1:12" ht="22.95" customHeight="1" x14ac:dyDescent="0.2">
      <c r="A7" s="285"/>
      <c r="B7" s="286" t="s">
        <v>271</v>
      </c>
      <c r="C7" s="287"/>
      <c r="D7" s="216"/>
      <c r="E7" s="216"/>
      <c r="F7" s="216"/>
      <c r="G7" s="217"/>
      <c r="H7" s="217"/>
      <c r="I7" s="6">
        <v>1</v>
      </c>
    </row>
    <row r="8" spans="1:12" ht="22.95" customHeight="1" x14ac:dyDescent="0.2">
      <c r="A8" s="285"/>
      <c r="B8" s="288" t="s">
        <v>272</v>
      </c>
      <c r="C8" s="24" t="s">
        <v>273</v>
      </c>
      <c r="D8" s="5">
        <v>0</v>
      </c>
      <c r="E8" s="5">
        <v>0</v>
      </c>
      <c r="F8" s="5">
        <v>3</v>
      </c>
      <c r="G8" s="6" t="s">
        <v>133</v>
      </c>
      <c r="H8" s="6" t="s">
        <v>133</v>
      </c>
      <c r="I8" s="6" t="s">
        <v>133</v>
      </c>
    </row>
    <row r="9" spans="1:12" ht="22.95" customHeight="1" x14ac:dyDescent="0.2">
      <c r="A9" s="285"/>
      <c r="B9" s="289"/>
      <c r="C9" s="25" t="s">
        <v>274</v>
      </c>
      <c r="D9" s="9">
        <v>3</v>
      </c>
      <c r="E9" s="9">
        <v>4</v>
      </c>
      <c r="F9" s="9">
        <v>1</v>
      </c>
      <c r="G9" s="10" t="s">
        <v>133</v>
      </c>
      <c r="H9" s="10" t="s">
        <v>133</v>
      </c>
      <c r="I9" s="10" t="s">
        <v>133</v>
      </c>
    </row>
    <row r="10" spans="1:12" ht="22.95" customHeight="1" x14ac:dyDescent="0.2">
      <c r="A10" s="285"/>
      <c r="B10" s="289"/>
      <c r="C10" s="25" t="s">
        <v>275</v>
      </c>
      <c r="D10" s="9">
        <v>0</v>
      </c>
      <c r="E10" s="9">
        <v>3</v>
      </c>
      <c r="F10" s="9">
        <v>4</v>
      </c>
      <c r="G10" s="9">
        <v>3</v>
      </c>
      <c r="H10" s="10" t="s">
        <v>133</v>
      </c>
      <c r="I10" s="10">
        <v>1</v>
      </c>
    </row>
    <row r="11" spans="1:12" ht="22.95" customHeight="1" x14ac:dyDescent="0.2">
      <c r="A11" s="285"/>
      <c r="B11" s="289"/>
      <c r="C11" s="25" t="s">
        <v>276</v>
      </c>
      <c r="D11" s="9">
        <v>0</v>
      </c>
      <c r="E11" s="9">
        <v>0</v>
      </c>
      <c r="F11" s="9">
        <v>0</v>
      </c>
      <c r="G11" s="10" t="s">
        <v>133</v>
      </c>
      <c r="H11" s="10" t="s">
        <v>133</v>
      </c>
      <c r="I11" s="10" t="s">
        <v>133</v>
      </c>
    </row>
    <row r="12" spans="1:12" ht="22.95" customHeight="1" x14ac:dyDescent="0.2">
      <c r="A12" s="285"/>
      <c r="B12" s="289"/>
      <c r="C12" s="25" t="s">
        <v>277</v>
      </c>
      <c r="D12" s="9">
        <v>0</v>
      </c>
      <c r="E12" s="9">
        <v>0</v>
      </c>
      <c r="F12" s="9">
        <v>0</v>
      </c>
      <c r="G12" s="10" t="s">
        <v>133</v>
      </c>
      <c r="H12" s="10" t="s">
        <v>133</v>
      </c>
      <c r="I12" s="10">
        <v>1</v>
      </c>
      <c r="L12" s="96"/>
    </row>
    <row r="13" spans="1:12" ht="22.95" customHeight="1" x14ac:dyDescent="0.2">
      <c r="A13" s="285"/>
      <c r="B13" s="289"/>
      <c r="C13" s="25" t="s">
        <v>278</v>
      </c>
      <c r="D13" s="9">
        <v>0</v>
      </c>
      <c r="E13" s="9">
        <v>0</v>
      </c>
      <c r="F13" s="9">
        <v>0</v>
      </c>
      <c r="G13" s="10" t="s">
        <v>133</v>
      </c>
      <c r="H13" s="10" t="s">
        <v>133</v>
      </c>
      <c r="I13" s="10" t="s">
        <v>133</v>
      </c>
    </row>
    <row r="14" spans="1:12" ht="22.95" customHeight="1" x14ac:dyDescent="0.2">
      <c r="A14" s="285"/>
      <c r="B14" s="290"/>
      <c r="C14" s="26" t="s">
        <v>279</v>
      </c>
      <c r="D14" s="97">
        <v>0</v>
      </c>
      <c r="E14" s="97">
        <v>0</v>
      </c>
      <c r="F14" s="97">
        <v>0</v>
      </c>
      <c r="G14" s="27" t="s">
        <v>133</v>
      </c>
      <c r="H14" s="27" t="s">
        <v>133</v>
      </c>
      <c r="I14" s="27" t="s">
        <v>133</v>
      </c>
    </row>
    <row r="15" spans="1:12" ht="22.95" customHeight="1" x14ac:dyDescent="0.2">
      <c r="A15" s="235" t="s">
        <v>280</v>
      </c>
      <c r="B15" s="235"/>
      <c r="C15" s="235"/>
      <c r="D15" s="15">
        <v>0</v>
      </c>
      <c r="E15" s="15">
        <v>0</v>
      </c>
      <c r="F15" s="15">
        <v>0</v>
      </c>
      <c r="G15" s="16" t="s">
        <v>133</v>
      </c>
      <c r="H15" s="16" t="s">
        <v>133</v>
      </c>
      <c r="I15" s="16" t="s">
        <v>133</v>
      </c>
    </row>
    <row r="16" spans="1:12" ht="22.95" customHeight="1" x14ac:dyDescent="0.2">
      <c r="A16" s="235" t="s">
        <v>281</v>
      </c>
      <c r="B16" s="235"/>
      <c r="C16" s="235"/>
      <c r="D16" s="15">
        <v>0</v>
      </c>
      <c r="E16" s="15">
        <v>0</v>
      </c>
      <c r="F16" s="15">
        <v>0</v>
      </c>
      <c r="G16" s="16" t="s">
        <v>133</v>
      </c>
      <c r="H16" s="16" t="s">
        <v>133</v>
      </c>
      <c r="I16" s="16" t="s">
        <v>133</v>
      </c>
    </row>
    <row r="17" spans="1:9" ht="22.95" customHeight="1" x14ac:dyDescent="0.2">
      <c r="A17" s="235" t="s">
        <v>282</v>
      </c>
      <c r="B17" s="235"/>
      <c r="C17" s="235"/>
      <c r="D17" s="15">
        <v>13</v>
      </c>
      <c r="E17" s="15">
        <v>0</v>
      </c>
      <c r="F17" s="15">
        <v>21</v>
      </c>
      <c r="G17" s="15">
        <v>29</v>
      </c>
      <c r="H17" s="15">
        <v>34</v>
      </c>
      <c r="I17" s="15">
        <v>28</v>
      </c>
    </row>
    <row r="18" spans="1:9" ht="19.95" customHeight="1" x14ac:dyDescent="0.2">
      <c r="I18" s="151" t="s">
        <v>242</v>
      </c>
    </row>
    <row r="19" spans="1:9" s="23" customFormat="1" ht="15" customHeight="1" x14ac:dyDescent="0.45">
      <c r="A19" s="218" t="s">
        <v>283</v>
      </c>
    </row>
    <row r="20" spans="1:9" s="23" customFormat="1" ht="15" customHeight="1" x14ac:dyDescent="0.45">
      <c r="A20" s="218" t="s">
        <v>284</v>
      </c>
    </row>
  </sheetData>
  <mergeCells count="11">
    <mergeCell ref="A15:C15"/>
    <mergeCell ref="A16:C16"/>
    <mergeCell ref="A17:C17"/>
    <mergeCell ref="A1:H1"/>
    <mergeCell ref="A3:C3"/>
    <mergeCell ref="A4:C4"/>
    <mergeCell ref="A5:C5"/>
    <mergeCell ref="A6:A14"/>
    <mergeCell ref="B6:C6"/>
    <mergeCell ref="B7:C7"/>
    <mergeCell ref="B8:B1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DBBF-9C7C-4D95-A3A1-82B606EF62BE}">
  <sheetPr codeName="Sheet18"/>
  <dimension ref="A1:O23"/>
  <sheetViews>
    <sheetView view="pageBreakPreview" zoomScaleNormal="75" zoomScaleSheetLayoutView="100" workbookViewId="0">
      <selection activeCell="A21" sqref="A21"/>
    </sheetView>
  </sheetViews>
  <sheetFormatPr defaultColWidth="8.09765625" defaultRowHeight="26.25" customHeight="1" x14ac:dyDescent="0.2"/>
  <cols>
    <col min="1" max="1" width="8.69921875" style="1" customWidth="1"/>
    <col min="2" max="2" width="4.3984375" style="1" customWidth="1"/>
    <col min="3" max="3" width="8.69921875" style="85" customWidth="1"/>
    <col min="4" max="6" width="8.69921875" style="1" customWidth="1"/>
    <col min="7" max="14" width="10.69921875" style="1" customWidth="1"/>
    <col min="15" max="254" width="8.09765625" style="1"/>
    <col min="255" max="255" width="4.5" style="1" customWidth="1"/>
    <col min="256" max="256" width="2.796875" style="1" customWidth="1"/>
    <col min="257" max="257" width="4.5" style="1" customWidth="1"/>
    <col min="258" max="260" width="9" style="1" customWidth="1"/>
    <col min="261" max="510" width="8.09765625" style="1"/>
    <col min="511" max="511" width="4.5" style="1" customWidth="1"/>
    <col min="512" max="512" width="2.796875" style="1" customWidth="1"/>
    <col min="513" max="513" width="4.5" style="1" customWidth="1"/>
    <col min="514" max="516" width="9" style="1" customWidth="1"/>
    <col min="517" max="766" width="8.09765625" style="1"/>
    <col min="767" max="767" width="4.5" style="1" customWidth="1"/>
    <col min="768" max="768" width="2.796875" style="1" customWidth="1"/>
    <col min="769" max="769" width="4.5" style="1" customWidth="1"/>
    <col min="770" max="772" width="9" style="1" customWidth="1"/>
    <col min="773" max="1022" width="8.09765625" style="1"/>
    <col min="1023" max="1023" width="4.5" style="1" customWidth="1"/>
    <col min="1024" max="1024" width="2.796875" style="1" customWidth="1"/>
    <col min="1025" max="1025" width="4.5" style="1" customWidth="1"/>
    <col min="1026" max="1028" width="9" style="1" customWidth="1"/>
    <col min="1029" max="1278" width="8.09765625" style="1"/>
    <col min="1279" max="1279" width="4.5" style="1" customWidth="1"/>
    <col min="1280" max="1280" width="2.796875" style="1" customWidth="1"/>
    <col min="1281" max="1281" width="4.5" style="1" customWidth="1"/>
    <col min="1282" max="1284" width="9" style="1" customWidth="1"/>
    <col min="1285" max="1534" width="8.09765625" style="1"/>
    <col min="1535" max="1535" width="4.5" style="1" customWidth="1"/>
    <col min="1536" max="1536" width="2.796875" style="1" customWidth="1"/>
    <col min="1537" max="1537" width="4.5" style="1" customWidth="1"/>
    <col min="1538" max="1540" width="9" style="1" customWidth="1"/>
    <col min="1541" max="1790" width="8.09765625" style="1"/>
    <col min="1791" max="1791" width="4.5" style="1" customWidth="1"/>
    <col min="1792" max="1792" width="2.796875" style="1" customWidth="1"/>
    <col min="1793" max="1793" width="4.5" style="1" customWidth="1"/>
    <col min="1794" max="1796" width="9" style="1" customWidth="1"/>
    <col min="1797" max="2046" width="8.09765625" style="1"/>
    <col min="2047" max="2047" width="4.5" style="1" customWidth="1"/>
    <col min="2048" max="2048" width="2.796875" style="1" customWidth="1"/>
    <col min="2049" max="2049" width="4.5" style="1" customWidth="1"/>
    <col min="2050" max="2052" width="9" style="1" customWidth="1"/>
    <col min="2053" max="2302" width="8.09765625" style="1"/>
    <col min="2303" max="2303" width="4.5" style="1" customWidth="1"/>
    <col min="2304" max="2304" width="2.796875" style="1" customWidth="1"/>
    <col min="2305" max="2305" width="4.5" style="1" customWidth="1"/>
    <col min="2306" max="2308" width="9" style="1" customWidth="1"/>
    <col min="2309" max="2558" width="8.09765625" style="1"/>
    <col min="2559" max="2559" width="4.5" style="1" customWidth="1"/>
    <col min="2560" max="2560" width="2.796875" style="1" customWidth="1"/>
    <col min="2561" max="2561" width="4.5" style="1" customWidth="1"/>
    <col min="2562" max="2564" width="9" style="1" customWidth="1"/>
    <col min="2565" max="2814" width="8.09765625" style="1"/>
    <col min="2815" max="2815" width="4.5" style="1" customWidth="1"/>
    <col min="2816" max="2816" width="2.796875" style="1" customWidth="1"/>
    <col min="2817" max="2817" width="4.5" style="1" customWidth="1"/>
    <col min="2818" max="2820" width="9" style="1" customWidth="1"/>
    <col min="2821" max="3070" width="8.09765625" style="1"/>
    <col min="3071" max="3071" width="4.5" style="1" customWidth="1"/>
    <col min="3072" max="3072" width="2.796875" style="1" customWidth="1"/>
    <col min="3073" max="3073" width="4.5" style="1" customWidth="1"/>
    <col min="3074" max="3076" width="9" style="1" customWidth="1"/>
    <col min="3077" max="3326" width="8.09765625" style="1"/>
    <col min="3327" max="3327" width="4.5" style="1" customWidth="1"/>
    <col min="3328" max="3328" width="2.796875" style="1" customWidth="1"/>
    <col min="3329" max="3329" width="4.5" style="1" customWidth="1"/>
    <col min="3330" max="3332" width="9" style="1" customWidth="1"/>
    <col min="3333" max="3582" width="8.09765625" style="1"/>
    <col min="3583" max="3583" width="4.5" style="1" customWidth="1"/>
    <col min="3584" max="3584" width="2.796875" style="1" customWidth="1"/>
    <col min="3585" max="3585" width="4.5" style="1" customWidth="1"/>
    <col min="3586" max="3588" width="9" style="1" customWidth="1"/>
    <col min="3589" max="3838" width="8.09765625" style="1"/>
    <col min="3839" max="3839" width="4.5" style="1" customWidth="1"/>
    <col min="3840" max="3840" width="2.796875" style="1" customWidth="1"/>
    <col min="3841" max="3841" width="4.5" style="1" customWidth="1"/>
    <col min="3842" max="3844" width="9" style="1" customWidth="1"/>
    <col min="3845" max="4094" width="8.09765625" style="1"/>
    <col min="4095" max="4095" width="4.5" style="1" customWidth="1"/>
    <col min="4096" max="4096" width="2.796875" style="1" customWidth="1"/>
    <col min="4097" max="4097" width="4.5" style="1" customWidth="1"/>
    <col min="4098" max="4100" width="9" style="1" customWidth="1"/>
    <col min="4101" max="4350" width="8.09765625" style="1"/>
    <col min="4351" max="4351" width="4.5" style="1" customWidth="1"/>
    <col min="4352" max="4352" width="2.796875" style="1" customWidth="1"/>
    <col min="4353" max="4353" width="4.5" style="1" customWidth="1"/>
    <col min="4354" max="4356" width="9" style="1" customWidth="1"/>
    <col min="4357" max="4606" width="8.09765625" style="1"/>
    <col min="4607" max="4607" width="4.5" style="1" customWidth="1"/>
    <col min="4608" max="4608" width="2.796875" style="1" customWidth="1"/>
    <col min="4609" max="4609" width="4.5" style="1" customWidth="1"/>
    <col min="4610" max="4612" width="9" style="1" customWidth="1"/>
    <col min="4613" max="4862" width="8.09765625" style="1"/>
    <col min="4863" max="4863" width="4.5" style="1" customWidth="1"/>
    <col min="4864" max="4864" width="2.796875" style="1" customWidth="1"/>
    <col min="4865" max="4865" width="4.5" style="1" customWidth="1"/>
    <col min="4866" max="4868" width="9" style="1" customWidth="1"/>
    <col min="4869" max="5118" width="8.09765625" style="1"/>
    <col min="5119" max="5119" width="4.5" style="1" customWidth="1"/>
    <col min="5120" max="5120" width="2.796875" style="1" customWidth="1"/>
    <col min="5121" max="5121" width="4.5" style="1" customWidth="1"/>
    <col min="5122" max="5124" width="9" style="1" customWidth="1"/>
    <col min="5125" max="5374" width="8.09765625" style="1"/>
    <col min="5375" max="5375" width="4.5" style="1" customWidth="1"/>
    <col min="5376" max="5376" width="2.796875" style="1" customWidth="1"/>
    <col min="5377" max="5377" width="4.5" style="1" customWidth="1"/>
    <col min="5378" max="5380" width="9" style="1" customWidth="1"/>
    <col min="5381" max="5630" width="8.09765625" style="1"/>
    <col min="5631" max="5631" width="4.5" style="1" customWidth="1"/>
    <col min="5632" max="5632" width="2.796875" style="1" customWidth="1"/>
    <col min="5633" max="5633" width="4.5" style="1" customWidth="1"/>
    <col min="5634" max="5636" width="9" style="1" customWidth="1"/>
    <col min="5637" max="5886" width="8.09765625" style="1"/>
    <col min="5887" max="5887" width="4.5" style="1" customWidth="1"/>
    <col min="5888" max="5888" width="2.796875" style="1" customWidth="1"/>
    <col min="5889" max="5889" width="4.5" style="1" customWidth="1"/>
    <col min="5890" max="5892" width="9" style="1" customWidth="1"/>
    <col min="5893" max="6142" width="8.09765625" style="1"/>
    <col min="6143" max="6143" width="4.5" style="1" customWidth="1"/>
    <col min="6144" max="6144" width="2.796875" style="1" customWidth="1"/>
    <col min="6145" max="6145" width="4.5" style="1" customWidth="1"/>
    <col min="6146" max="6148" width="9" style="1" customWidth="1"/>
    <col min="6149" max="6398" width="8.09765625" style="1"/>
    <col min="6399" max="6399" width="4.5" style="1" customWidth="1"/>
    <col min="6400" max="6400" width="2.796875" style="1" customWidth="1"/>
    <col min="6401" max="6401" width="4.5" style="1" customWidth="1"/>
    <col min="6402" max="6404" width="9" style="1" customWidth="1"/>
    <col min="6405" max="6654" width="8.09765625" style="1"/>
    <col min="6655" max="6655" width="4.5" style="1" customWidth="1"/>
    <col min="6656" max="6656" width="2.796875" style="1" customWidth="1"/>
    <col min="6657" max="6657" width="4.5" style="1" customWidth="1"/>
    <col min="6658" max="6660" width="9" style="1" customWidth="1"/>
    <col min="6661" max="6910" width="8.09765625" style="1"/>
    <col min="6911" max="6911" width="4.5" style="1" customWidth="1"/>
    <col min="6912" max="6912" width="2.796875" style="1" customWidth="1"/>
    <col min="6913" max="6913" width="4.5" style="1" customWidth="1"/>
    <col min="6914" max="6916" width="9" style="1" customWidth="1"/>
    <col min="6917" max="7166" width="8.09765625" style="1"/>
    <col min="7167" max="7167" width="4.5" style="1" customWidth="1"/>
    <col min="7168" max="7168" width="2.796875" style="1" customWidth="1"/>
    <col min="7169" max="7169" width="4.5" style="1" customWidth="1"/>
    <col min="7170" max="7172" width="9" style="1" customWidth="1"/>
    <col min="7173" max="7422" width="8.09765625" style="1"/>
    <col min="7423" max="7423" width="4.5" style="1" customWidth="1"/>
    <col min="7424" max="7424" width="2.796875" style="1" customWidth="1"/>
    <col min="7425" max="7425" width="4.5" style="1" customWidth="1"/>
    <col min="7426" max="7428" width="9" style="1" customWidth="1"/>
    <col min="7429" max="7678" width="8.09765625" style="1"/>
    <col min="7679" max="7679" width="4.5" style="1" customWidth="1"/>
    <col min="7680" max="7680" width="2.796875" style="1" customWidth="1"/>
    <col min="7681" max="7681" width="4.5" style="1" customWidth="1"/>
    <col min="7682" max="7684" width="9" style="1" customWidth="1"/>
    <col min="7685" max="7934" width="8.09765625" style="1"/>
    <col min="7935" max="7935" width="4.5" style="1" customWidth="1"/>
    <col min="7936" max="7936" width="2.796875" style="1" customWidth="1"/>
    <col min="7937" max="7937" width="4.5" style="1" customWidth="1"/>
    <col min="7938" max="7940" width="9" style="1" customWidth="1"/>
    <col min="7941" max="8190" width="8.09765625" style="1"/>
    <col min="8191" max="8191" width="4.5" style="1" customWidth="1"/>
    <col min="8192" max="8192" width="2.796875" style="1" customWidth="1"/>
    <col min="8193" max="8193" width="4.5" style="1" customWidth="1"/>
    <col min="8194" max="8196" width="9" style="1" customWidth="1"/>
    <col min="8197" max="8446" width="8.09765625" style="1"/>
    <col min="8447" max="8447" width="4.5" style="1" customWidth="1"/>
    <col min="8448" max="8448" width="2.796875" style="1" customWidth="1"/>
    <col min="8449" max="8449" width="4.5" style="1" customWidth="1"/>
    <col min="8450" max="8452" width="9" style="1" customWidth="1"/>
    <col min="8453" max="8702" width="8.09765625" style="1"/>
    <col min="8703" max="8703" width="4.5" style="1" customWidth="1"/>
    <col min="8704" max="8704" width="2.796875" style="1" customWidth="1"/>
    <col min="8705" max="8705" width="4.5" style="1" customWidth="1"/>
    <col min="8706" max="8708" width="9" style="1" customWidth="1"/>
    <col min="8709" max="8958" width="8.09765625" style="1"/>
    <col min="8959" max="8959" width="4.5" style="1" customWidth="1"/>
    <col min="8960" max="8960" width="2.796875" style="1" customWidth="1"/>
    <col min="8961" max="8961" width="4.5" style="1" customWidth="1"/>
    <col min="8962" max="8964" width="9" style="1" customWidth="1"/>
    <col min="8965" max="9214" width="8.09765625" style="1"/>
    <col min="9215" max="9215" width="4.5" style="1" customWidth="1"/>
    <col min="9216" max="9216" width="2.796875" style="1" customWidth="1"/>
    <col min="9217" max="9217" width="4.5" style="1" customWidth="1"/>
    <col min="9218" max="9220" width="9" style="1" customWidth="1"/>
    <col min="9221" max="9470" width="8.09765625" style="1"/>
    <col min="9471" max="9471" width="4.5" style="1" customWidth="1"/>
    <col min="9472" max="9472" width="2.796875" style="1" customWidth="1"/>
    <col min="9473" max="9473" width="4.5" style="1" customWidth="1"/>
    <col min="9474" max="9476" width="9" style="1" customWidth="1"/>
    <col min="9477" max="9726" width="8.09765625" style="1"/>
    <col min="9727" max="9727" width="4.5" style="1" customWidth="1"/>
    <col min="9728" max="9728" width="2.796875" style="1" customWidth="1"/>
    <col min="9729" max="9729" width="4.5" style="1" customWidth="1"/>
    <col min="9730" max="9732" width="9" style="1" customWidth="1"/>
    <col min="9733" max="9982" width="8.09765625" style="1"/>
    <col min="9983" max="9983" width="4.5" style="1" customWidth="1"/>
    <col min="9984" max="9984" width="2.796875" style="1" customWidth="1"/>
    <col min="9985" max="9985" width="4.5" style="1" customWidth="1"/>
    <col min="9986" max="9988" width="9" style="1" customWidth="1"/>
    <col min="9989" max="10238" width="8.09765625" style="1"/>
    <col min="10239" max="10239" width="4.5" style="1" customWidth="1"/>
    <col min="10240" max="10240" width="2.796875" style="1" customWidth="1"/>
    <col min="10241" max="10241" width="4.5" style="1" customWidth="1"/>
    <col min="10242" max="10244" width="9" style="1" customWidth="1"/>
    <col min="10245" max="10494" width="8.09765625" style="1"/>
    <col min="10495" max="10495" width="4.5" style="1" customWidth="1"/>
    <col min="10496" max="10496" width="2.796875" style="1" customWidth="1"/>
    <col min="10497" max="10497" width="4.5" style="1" customWidth="1"/>
    <col min="10498" max="10500" width="9" style="1" customWidth="1"/>
    <col min="10501" max="10750" width="8.09765625" style="1"/>
    <col min="10751" max="10751" width="4.5" style="1" customWidth="1"/>
    <col min="10752" max="10752" width="2.796875" style="1" customWidth="1"/>
    <col min="10753" max="10753" width="4.5" style="1" customWidth="1"/>
    <col min="10754" max="10756" width="9" style="1" customWidth="1"/>
    <col min="10757" max="11006" width="8.09765625" style="1"/>
    <col min="11007" max="11007" width="4.5" style="1" customWidth="1"/>
    <col min="11008" max="11008" width="2.796875" style="1" customWidth="1"/>
    <col min="11009" max="11009" width="4.5" style="1" customWidth="1"/>
    <col min="11010" max="11012" width="9" style="1" customWidth="1"/>
    <col min="11013" max="11262" width="8.09765625" style="1"/>
    <col min="11263" max="11263" width="4.5" style="1" customWidth="1"/>
    <col min="11264" max="11264" width="2.796875" style="1" customWidth="1"/>
    <col min="11265" max="11265" width="4.5" style="1" customWidth="1"/>
    <col min="11266" max="11268" width="9" style="1" customWidth="1"/>
    <col min="11269" max="11518" width="8.09765625" style="1"/>
    <col min="11519" max="11519" width="4.5" style="1" customWidth="1"/>
    <col min="11520" max="11520" width="2.796875" style="1" customWidth="1"/>
    <col min="11521" max="11521" width="4.5" style="1" customWidth="1"/>
    <col min="11522" max="11524" width="9" style="1" customWidth="1"/>
    <col min="11525" max="11774" width="8.09765625" style="1"/>
    <col min="11775" max="11775" width="4.5" style="1" customWidth="1"/>
    <col min="11776" max="11776" width="2.796875" style="1" customWidth="1"/>
    <col min="11777" max="11777" width="4.5" style="1" customWidth="1"/>
    <col min="11778" max="11780" width="9" style="1" customWidth="1"/>
    <col min="11781" max="12030" width="8.09765625" style="1"/>
    <col min="12031" max="12031" width="4.5" style="1" customWidth="1"/>
    <col min="12032" max="12032" width="2.796875" style="1" customWidth="1"/>
    <col min="12033" max="12033" width="4.5" style="1" customWidth="1"/>
    <col min="12034" max="12036" width="9" style="1" customWidth="1"/>
    <col min="12037" max="12286" width="8.09765625" style="1"/>
    <col min="12287" max="12287" width="4.5" style="1" customWidth="1"/>
    <col min="12288" max="12288" width="2.796875" style="1" customWidth="1"/>
    <col min="12289" max="12289" width="4.5" style="1" customWidth="1"/>
    <col min="12290" max="12292" width="9" style="1" customWidth="1"/>
    <col min="12293" max="12542" width="8.09765625" style="1"/>
    <col min="12543" max="12543" width="4.5" style="1" customWidth="1"/>
    <col min="12544" max="12544" width="2.796875" style="1" customWidth="1"/>
    <col min="12545" max="12545" width="4.5" style="1" customWidth="1"/>
    <col min="12546" max="12548" width="9" style="1" customWidth="1"/>
    <col min="12549" max="12798" width="8.09765625" style="1"/>
    <col min="12799" max="12799" width="4.5" style="1" customWidth="1"/>
    <col min="12800" max="12800" width="2.796875" style="1" customWidth="1"/>
    <col min="12801" max="12801" width="4.5" style="1" customWidth="1"/>
    <col min="12802" max="12804" width="9" style="1" customWidth="1"/>
    <col min="12805" max="13054" width="8.09765625" style="1"/>
    <col min="13055" max="13055" width="4.5" style="1" customWidth="1"/>
    <col min="13056" max="13056" width="2.796875" style="1" customWidth="1"/>
    <col min="13057" max="13057" width="4.5" style="1" customWidth="1"/>
    <col min="13058" max="13060" width="9" style="1" customWidth="1"/>
    <col min="13061" max="13310" width="8.09765625" style="1"/>
    <col min="13311" max="13311" width="4.5" style="1" customWidth="1"/>
    <col min="13312" max="13312" width="2.796875" style="1" customWidth="1"/>
    <col min="13313" max="13313" width="4.5" style="1" customWidth="1"/>
    <col min="13314" max="13316" width="9" style="1" customWidth="1"/>
    <col min="13317" max="13566" width="8.09765625" style="1"/>
    <col min="13567" max="13567" width="4.5" style="1" customWidth="1"/>
    <col min="13568" max="13568" width="2.796875" style="1" customWidth="1"/>
    <col min="13569" max="13569" width="4.5" style="1" customWidth="1"/>
    <col min="13570" max="13572" width="9" style="1" customWidth="1"/>
    <col min="13573" max="13822" width="8.09765625" style="1"/>
    <col min="13823" max="13823" width="4.5" style="1" customWidth="1"/>
    <col min="13824" max="13824" width="2.796875" style="1" customWidth="1"/>
    <col min="13825" max="13825" width="4.5" style="1" customWidth="1"/>
    <col min="13826" max="13828" width="9" style="1" customWidth="1"/>
    <col min="13829" max="14078" width="8.09765625" style="1"/>
    <col min="14079" max="14079" width="4.5" style="1" customWidth="1"/>
    <col min="14080" max="14080" width="2.796875" style="1" customWidth="1"/>
    <col min="14081" max="14081" width="4.5" style="1" customWidth="1"/>
    <col min="14082" max="14084" width="9" style="1" customWidth="1"/>
    <col min="14085" max="14334" width="8.09765625" style="1"/>
    <col min="14335" max="14335" width="4.5" style="1" customWidth="1"/>
    <col min="14336" max="14336" width="2.796875" style="1" customWidth="1"/>
    <col min="14337" max="14337" width="4.5" style="1" customWidth="1"/>
    <col min="14338" max="14340" width="9" style="1" customWidth="1"/>
    <col min="14341" max="14590" width="8.09765625" style="1"/>
    <col min="14591" max="14591" width="4.5" style="1" customWidth="1"/>
    <col min="14592" max="14592" width="2.796875" style="1" customWidth="1"/>
    <col min="14593" max="14593" width="4.5" style="1" customWidth="1"/>
    <col min="14594" max="14596" width="9" style="1" customWidth="1"/>
    <col min="14597" max="14846" width="8.09765625" style="1"/>
    <col min="14847" max="14847" width="4.5" style="1" customWidth="1"/>
    <col min="14848" max="14848" width="2.796875" style="1" customWidth="1"/>
    <col min="14849" max="14849" width="4.5" style="1" customWidth="1"/>
    <col min="14850" max="14852" width="9" style="1" customWidth="1"/>
    <col min="14853" max="15102" width="8.09765625" style="1"/>
    <col min="15103" max="15103" width="4.5" style="1" customWidth="1"/>
    <col min="15104" max="15104" width="2.796875" style="1" customWidth="1"/>
    <col min="15105" max="15105" width="4.5" style="1" customWidth="1"/>
    <col min="15106" max="15108" width="9" style="1" customWidth="1"/>
    <col min="15109" max="15358" width="8.09765625" style="1"/>
    <col min="15359" max="15359" width="4.5" style="1" customWidth="1"/>
    <col min="15360" max="15360" width="2.796875" style="1" customWidth="1"/>
    <col min="15361" max="15361" width="4.5" style="1" customWidth="1"/>
    <col min="15362" max="15364" width="9" style="1" customWidth="1"/>
    <col min="15365" max="15614" width="8.09765625" style="1"/>
    <col min="15615" max="15615" width="4.5" style="1" customWidth="1"/>
    <col min="15616" max="15616" width="2.796875" style="1" customWidth="1"/>
    <col min="15617" max="15617" width="4.5" style="1" customWidth="1"/>
    <col min="15618" max="15620" width="9" style="1" customWidth="1"/>
    <col min="15621" max="15870" width="8.09765625" style="1"/>
    <col min="15871" max="15871" width="4.5" style="1" customWidth="1"/>
    <col min="15872" max="15872" width="2.796875" style="1" customWidth="1"/>
    <col min="15873" max="15873" width="4.5" style="1" customWidth="1"/>
    <col min="15874" max="15876" width="9" style="1" customWidth="1"/>
    <col min="15877" max="16126" width="8.09765625" style="1"/>
    <col min="16127" max="16127" width="4.5" style="1" customWidth="1"/>
    <col min="16128" max="16128" width="2.796875" style="1" customWidth="1"/>
    <col min="16129" max="16129" width="4.5" style="1" customWidth="1"/>
    <col min="16130" max="16132" width="9" style="1" customWidth="1"/>
    <col min="16133" max="16384" width="8.09765625" style="1"/>
  </cols>
  <sheetData>
    <row r="1" spans="1:8" ht="27" customHeight="1" x14ac:dyDescent="0.2">
      <c r="A1" s="223" t="s">
        <v>315</v>
      </c>
      <c r="B1" s="223"/>
      <c r="C1" s="223"/>
      <c r="D1" s="223"/>
      <c r="E1" s="223"/>
      <c r="F1" s="223"/>
    </row>
    <row r="2" spans="1:8" ht="18" customHeight="1" x14ac:dyDescent="0.2">
      <c r="A2" s="150" t="s">
        <v>204</v>
      </c>
      <c r="F2" s="151" t="s">
        <v>265</v>
      </c>
    </row>
    <row r="3" spans="1:8" ht="19.95" customHeight="1" x14ac:dyDescent="0.2">
      <c r="A3" s="221" t="s">
        <v>167</v>
      </c>
      <c r="B3" s="221"/>
      <c r="C3" s="221"/>
      <c r="D3" s="28" t="s">
        <v>117</v>
      </c>
      <c r="E3" s="152" t="s">
        <v>285</v>
      </c>
      <c r="F3" s="153" t="s">
        <v>286</v>
      </c>
    </row>
    <row r="4" spans="1:8" ht="22.95" customHeight="1" x14ac:dyDescent="0.2">
      <c r="A4" s="154" t="s">
        <v>287</v>
      </c>
      <c r="B4" s="117" t="s">
        <v>67</v>
      </c>
      <c r="C4" s="155" t="s">
        <v>195</v>
      </c>
      <c r="D4" s="143" t="s">
        <v>288</v>
      </c>
      <c r="E4" s="156" t="s">
        <v>288</v>
      </c>
      <c r="F4" s="157" t="s">
        <v>288</v>
      </c>
    </row>
    <row r="5" spans="1:8" ht="22.95" customHeight="1" x14ac:dyDescent="0.2">
      <c r="A5" s="158" t="s">
        <v>289</v>
      </c>
      <c r="B5" s="137" t="s">
        <v>67</v>
      </c>
      <c r="C5" s="159" t="s">
        <v>290</v>
      </c>
      <c r="D5" s="142" t="s">
        <v>288</v>
      </c>
      <c r="E5" s="160" t="s">
        <v>288</v>
      </c>
      <c r="F5" s="161" t="s">
        <v>288</v>
      </c>
    </row>
    <row r="6" spans="1:8" ht="22.95" customHeight="1" x14ac:dyDescent="0.2">
      <c r="A6" s="158" t="s">
        <v>291</v>
      </c>
      <c r="B6" s="137" t="s">
        <v>67</v>
      </c>
      <c r="C6" s="159" t="s">
        <v>196</v>
      </c>
      <c r="D6" s="142">
        <v>1</v>
      </c>
      <c r="E6" s="160">
        <v>1</v>
      </c>
      <c r="F6" s="161" t="s">
        <v>288</v>
      </c>
    </row>
    <row r="7" spans="1:8" ht="22.95" customHeight="1" x14ac:dyDescent="0.2">
      <c r="A7" s="158" t="s">
        <v>292</v>
      </c>
      <c r="B7" s="137" t="s">
        <v>67</v>
      </c>
      <c r="C7" s="159" t="s">
        <v>293</v>
      </c>
      <c r="D7" s="142">
        <v>0</v>
      </c>
      <c r="E7" s="160" t="s">
        <v>288</v>
      </c>
      <c r="F7" s="161" t="s">
        <v>288</v>
      </c>
    </row>
    <row r="8" spans="1:8" ht="22.95" customHeight="1" x14ac:dyDescent="0.2">
      <c r="A8" s="158" t="s">
        <v>294</v>
      </c>
      <c r="B8" s="137" t="s">
        <v>67</v>
      </c>
      <c r="C8" s="159" t="s">
        <v>197</v>
      </c>
      <c r="D8" s="142">
        <v>1</v>
      </c>
      <c r="E8" s="160">
        <v>1</v>
      </c>
      <c r="F8" s="161" t="s">
        <v>288</v>
      </c>
    </row>
    <row r="9" spans="1:8" ht="22.95" customHeight="1" x14ac:dyDescent="0.2">
      <c r="A9" s="158" t="s">
        <v>295</v>
      </c>
      <c r="B9" s="137" t="s">
        <v>67</v>
      </c>
      <c r="C9" s="159" t="s">
        <v>296</v>
      </c>
      <c r="D9" s="142">
        <v>1</v>
      </c>
      <c r="E9" s="160">
        <v>1</v>
      </c>
      <c r="F9" s="161" t="s">
        <v>288</v>
      </c>
    </row>
    <row r="10" spans="1:8" ht="22.95" customHeight="1" x14ac:dyDescent="0.2">
      <c r="A10" s="158" t="s">
        <v>297</v>
      </c>
      <c r="B10" s="137" t="s">
        <v>67</v>
      </c>
      <c r="C10" s="159" t="s">
        <v>198</v>
      </c>
      <c r="D10" s="142">
        <v>2</v>
      </c>
      <c r="E10" s="160">
        <v>2</v>
      </c>
      <c r="F10" s="161" t="s">
        <v>288</v>
      </c>
    </row>
    <row r="11" spans="1:8" ht="22.95" customHeight="1" x14ac:dyDescent="0.2">
      <c r="A11" s="158" t="s">
        <v>298</v>
      </c>
      <c r="B11" s="137" t="s">
        <v>67</v>
      </c>
      <c r="C11" s="159" t="s">
        <v>299</v>
      </c>
      <c r="D11" s="142">
        <v>5</v>
      </c>
      <c r="E11" s="160">
        <v>5</v>
      </c>
      <c r="F11" s="161" t="s">
        <v>288</v>
      </c>
    </row>
    <row r="12" spans="1:8" ht="22.95" customHeight="1" x14ac:dyDescent="0.2">
      <c r="A12" s="158" t="s">
        <v>300</v>
      </c>
      <c r="B12" s="137" t="s">
        <v>67</v>
      </c>
      <c r="C12" s="159" t="s">
        <v>199</v>
      </c>
      <c r="D12" s="142">
        <v>6</v>
      </c>
      <c r="E12" s="160">
        <v>6</v>
      </c>
      <c r="F12" s="161" t="s">
        <v>288</v>
      </c>
    </row>
    <row r="13" spans="1:8" ht="22.95" customHeight="1" x14ac:dyDescent="0.2">
      <c r="A13" s="158" t="s">
        <v>301</v>
      </c>
      <c r="B13" s="137" t="s">
        <v>67</v>
      </c>
      <c r="C13" s="159" t="s">
        <v>302</v>
      </c>
      <c r="D13" s="142">
        <v>8</v>
      </c>
      <c r="E13" s="160">
        <v>8</v>
      </c>
      <c r="F13" s="161" t="s">
        <v>288</v>
      </c>
      <c r="H13" s="96"/>
    </row>
    <row r="14" spans="1:8" ht="22.95" customHeight="1" x14ac:dyDescent="0.2">
      <c r="A14" s="158" t="s">
        <v>303</v>
      </c>
      <c r="B14" s="137" t="s">
        <v>67</v>
      </c>
      <c r="C14" s="159" t="s">
        <v>200</v>
      </c>
      <c r="D14" s="142">
        <v>5</v>
      </c>
      <c r="E14" s="160">
        <v>5</v>
      </c>
      <c r="F14" s="161" t="s">
        <v>288</v>
      </c>
    </row>
    <row r="15" spans="1:8" ht="22.95" customHeight="1" x14ac:dyDescent="0.2">
      <c r="A15" s="158" t="s">
        <v>304</v>
      </c>
      <c r="B15" s="137" t="s">
        <v>67</v>
      </c>
      <c r="C15" s="159" t="s">
        <v>201</v>
      </c>
      <c r="D15" s="142">
        <v>2</v>
      </c>
      <c r="E15" s="160">
        <v>2</v>
      </c>
      <c r="F15" s="161" t="s">
        <v>288</v>
      </c>
    </row>
    <row r="16" spans="1:8" ht="22.95" customHeight="1" x14ac:dyDescent="0.2">
      <c r="A16" s="291" t="s">
        <v>312</v>
      </c>
      <c r="B16" s="291"/>
      <c r="C16" s="291"/>
      <c r="D16" s="144">
        <v>5</v>
      </c>
      <c r="E16" s="162">
        <v>5</v>
      </c>
      <c r="F16" s="163" t="s">
        <v>288</v>
      </c>
    </row>
    <row r="17" spans="1:15" ht="22.95" customHeight="1" x14ac:dyDescent="0.2">
      <c r="A17" s="221" t="s">
        <v>4</v>
      </c>
      <c r="B17" s="221"/>
      <c r="C17" s="221"/>
      <c r="D17" s="28">
        <f>SUM(D4:D16)</f>
        <v>36</v>
      </c>
      <c r="E17" s="164">
        <f t="shared" ref="E17:F17" si="0">SUM(E4:E16)</f>
        <v>36</v>
      </c>
      <c r="F17" s="165">
        <f t="shared" si="0"/>
        <v>0</v>
      </c>
    </row>
    <row r="18" spans="1:15" ht="16.8" customHeight="1" x14ac:dyDescent="0.2">
      <c r="F18" s="149" t="s">
        <v>242</v>
      </c>
    </row>
    <row r="20" spans="1:15" ht="26.25" customHeight="1" x14ac:dyDescent="0.2">
      <c r="A20" s="127"/>
      <c r="B20" s="127"/>
      <c r="C20" s="166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spans="1:15" ht="26.25" customHeight="1" x14ac:dyDescent="0.2">
      <c r="A21" s="127"/>
      <c r="B21" s="127"/>
      <c r="C21" s="167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ht="26.25" customHeight="1" x14ac:dyDescent="0.2">
      <c r="A22" s="127"/>
      <c r="B22" s="127"/>
      <c r="C22" s="167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ht="26.25" customHeight="1" x14ac:dyDescent="0.2">
      <c r="A23" s="127"/>
      <c r="B23" s="127"/>
      <c r="C23" s="167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</sheetData>
  <mergeCells count="4">
    <mergeCell ref="A1:F1"/>
    <mergeCell ref="A3:C3"/>
    <mergeCell ref="A16:C16"/>
    <mergeCell ref="A17:C1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  <colBreaks count="1" manualBreakCount="1">
    <brk id="6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C2D8-A7CB-40A2-8DED-A71F1F5E2095}">
  <sheetPr codeName="Sheet2">
    <tabColor theme="0"/>
  </sheetPr>
  <dimension ref="A1:E22"/>
  <sheetViews>
    <sheetView view="pageBreakPreview" topLeftCell="A13" zoomScaleNormal="85" zoomScaleSheetLayoutView="100" workbookViewId="0">
      <selection activeCell="C25" sqref="C25"/>
    </sheetView>
  </sheetViews>
  <sheetFormatPr defaultRowHeight="26.25" customHeight="1" x14ac:dyDescent="0.2"/>
  <cols>
    <col min="1" max="1" width="8.796875" style="1"/>
    <col min="2" max="5" width="9.59765625" style="1" customWidth="1"/>
    <col min="6" max="16384" width="8.796875" style="1"/>
  </cols>
  <sheetData>
    <row r="1" spans="1:5" ht="27" customHeight="1" x14ac:dyDescent="0.2">
      <c r="A1" s="223" t="s">
        <v>128</v>
      </c>
      <c r="B1" s="223"/>
      <c r="C1" s="223"/>
      <c r="D1" s="223"/>
      <c r="E1" s="223"/>
    </row>
    <row r="2" spans="1:5" ht="26.25" customHeight="1" x14ac:dyDescent="0.2">
      <c r="A2" s="150" t="s">
        <v>129</v>
      </c>
      <c r="E2" s="151" t="s">
        <v>130</v>
      </c>
    </row>
    <row r="3" spans="1:5" ht="26.25" customHeight="1" x14ac:dyDescent="0.2">
      <c r="A3" s="221" t="s">
        <v>42</v>
      </c>
      <c r="B3" s="220" t="s">
        <v>79</v>
      </c>
      <c r="C3" s="220" t="s">
        <v>131</v>
      </c>
      <c r="D3" s="220"/>
      <c r="E3" s="220"/>
    </row>
    <row r="4" spans="1:5" ht="26.25" customHeight="1" x14ac:dyDescent="0.2">
      <c r="A4" s="221"/>
      <c r="B4" s="220"/>
      <c r="C4" s="3" t="s">
        <v>118</v>
      </c>
      <c r="D4" s="3" t="s">
        <v>119</v>
      </c>
      <c r="E4" s="3" t="s">
        <v>120</v>
      </c>
    </row>
    <row r="5" spans="1:5" ht="22.95" customHeight="1" x14ac:dyDescent="0.2">
      <c r="A5" s="24" t="s">
        <v>19</v>
      </c>
      <c r="B5" s="6" t="s">
        <v>132</v>
      </c>
      <c r="C5" s="6" t="s">
        <v>132</v>
      </c>
      <c r="D5" s="6" t="s">
        <v>132</v>
      </c>
      <c r="E5" s="6" t="s">
        <v>132</v>
      </c>
    </row>
    <row r="6" spans="1:5" ht="22.95" customHeight="1" x14ac:dyDescent="0.2">
      <c r="A6" s="25" t="s">
        <v>20</v>
      </c>
      <c r="B6" s="10" t="s">
        <v>133</v>
      </c>
      <c r="C6" s="10" t="s">
        <v>133</v>
      </c>
      <c r="D6" s="10" t="s">
        <v>133</v>
      </c>
      <c r="E6" s="10" t="s">
        <v>133</v>
      </c>
    </row>
    <row r="7" spans="1:5" ht="22.95" customHeight="1" x14ac:dyDescent="0.2">
      <c r="A7" s="25" t="s">
        <v>21</v>
      </c>
      <c r="B7" s="9">
        <v>5</v>
      </c>
      <c r="C7" s="10">
        <v>2</v>
      </c>
      <c r="D7" s="10">
        <v>0</v>
      </c>
      <c r="E7" s="10">
        <v>3</v>
      </c>
    </row>
    <row r="8" spans="1:5" ht="22.95" customHeight="1" x14ac:dyDescent="0.2">
      <c r="A8" s="25" t="s">
        <v>22</v>
      </c>
      <c r="B8" s="9">
        <v>3</v>
      </c>
      <c r="C8" s="10">
        <v>1</v>
      </c>
      <c r="D8" s="10">
        <v>0</v>
      </c>
      <c r="E8" s="10">
        <v>2</v>
      </c>
    </row>
    <row r="9" spans="1:5" ht="22.95" customHeight="1" x14ac:dyDescent="0.2">
      <c r="A9" s="25" t="s">
        <v>23</v>
      </c>
      <c r="B9" s="9">
        <v>4</v>
      </c>
      <c r="C9" s="10">
        <v>1</v>
      </c>
      <c r="D9" s="10">
        <v>0</v>
      </c>
      <c r="E9" s="10">
        <v>3</v>
      </c>
    </row>
    <row r="10" spans="1:5" ht="22.95" customHeight="1" x14ac:dyDescent="0.2">
      <c r="A10" s="25" t="s">
        <v>24</v>
      </c>
      <c r="B10" s="10" t="s">
        <v>134</v>
      </c>
      <c r="C10" s="10" t="s">
        <v>134</v>
      </c>
      <c r="D10" s="10" t="s">
        <v>134</v>
      </c>
      <c r="E10" s="10" t="s">
        <v>134</v>
      </c>
    </row>
    <row r="11" spans="1:5" ht="22.95" customHeight="1" x14ac:dyDescent="0.2">
      <c r="A11" s="25" t="s">
        <v>26</v>
      </c>
      <c r="B11" s="10" t="s">
        <v>134</v>
      </c>
      <c r="C11" s="10" t="s">
        <v>134</v>
      </c>
      <c r="D11" s="10" t="s">
        <v>134</v>
      </c>
      <c r="E11" s="10" t="s">
        <v>134</v>
      </c>
    </row>
    <row r="12" spans="1:5" ht="22.95" customHeight="1" x14ac:dyDescent="0.2">
      <c r="A12" s="25" t="s">
        <v>27</v>
      </c>
      <c r="B12" s="10" t="s">
        <v>133</v>
      </c>
      <c r="C12" s="10" t="s">
        <v>133</v>
      </c>
      <c r="D12" s="10" t="s">
        <v>133</v>
      </c>
      <c r="E12" s="10" t="s">
        <v>133</v>
      </c>
    </row>
    <row r="13" spans="1:5" ht="22.95" customHeight="1" x14ac:dyDescent="0.2">
      <c r="A13" s="25" t="s">
        <v>28</v>
      </c>
      <c r="B13" s="10" t="s">
        <v>133</v>
      </c>
      <c r="C13" s="10" t="s">
        <v>133</v>
      </c>
      <c r="D13" s="10" t="s">
        <v>133</v>
      </c>
      <c r="E13" s="10" t="s">
        <v>133</v>
      </c>
    </row>
    <row r="14" spans="1:5" ht="22.95" customHeight="1" x14ac:dyDescent="0.2">
      <c r="A14" s="25" t="s">
        <v>29</v>
      </c>
      <c r="B14" s="10" t="s">
        <v>134</v>
      </c>
      <c r="C14" s="10" t="s">
        <v>134</v>
      </c>
      <c r="D14" s="10" t="s">
        <v>134</v>
      </c>
      <c r="E14" s="10" t="s">
        <v>134</v>
      </c>
    </row>
    <row r="15" spans="1:5" ht="22.95" customHeight="1" x14ac:dyDescent="0.2">
      <c r="A15" s="25" t="s">
        <v>30</v>
      </c>
      <c r="B15" s="10" t="s">
        <v>134</v>
      </c>
      <c r="C15" s="10" t="s">
        <v>134</v>
      </c>
      <c r="D15" s="10" t="s">
        <v>134</v>
      </c>
      <c r="E15" s="10" t="s">
        <v>134</v>
      </c>
    </row>
    <row r="16" spans="1:5" ht="22.95" customHeight="1" x14ac:dyDescent="0.2">
      <c r="A16" s="25" t="s">
        <v>31</v>
      </c>
      <c r="B16" s="10" t="s">
        <v>134</v>
      </c>
      <c r="C16" s="10" t="s">
        <v>134</v>
      </c>
      <c r="D16" s="10" t="s">
        <v>134</v>
      </c>
      <c r="E16" s="10" t="s">
        <v>134</v>
      </c>
    </row>
    <row r="17" spans="1:5" ht="22.95" customHeight="1" x14ac:dyDescent="0.2">
      <c r="A17" s="25" t="s">
        <v>32</v>
      </c>
      <c r="B17" s="10" t="s">
        <v>134</v>
      </c>
      <c r="C17" s="10" t="s">
        <v>134</v>
      </c>
      <c r="D17" s="10" t="s">
        <v>134</v>
      </c>
      <c r="E17" s="10" t="s">
        <v>134</v>
      </c>
    </row>
    <row r="18" spans="1:5" ht="22.95" customHeight="1" x14ac:dyDescent="0.2">
      <c r="A18" s="26" t="s">
        <v>33</v>
      </c>
      <c r="B18" s="27" t="s">
        <v>135</v>
      </c>
      <c r="C18" s="27" t="s">
        <v>135</v>
      </c>
      <c r="D18" s="27" t="s">
        <v>135</v>
      </c>
      <c r="E18" s="27" t="s">
        <v>135</v>
      </c>
    </row>
    <row r="19" spans="1:5" ht="22.95" customHeight="1" x14ac:dyDescent="0.2">
      <c r="A19" s="28" t="s">
        <v>52</v>
      </c>
      <c r="B19" s="15">
        <v>18</v>
      </c>
      <c r="C19" s="15">
        <v>5</v>
      </c>
      <c r="D19" s="15">
        <v>1</v>
      </c>
      <c r="E19" s="15">
        <v>12</v>
      </c>
    </row>
    <row r="20" spans="1:5" ht="21" customHeight="1" x14ac:dyDescent="0.2">
      <c r="E20" s="149" t="s">
        <v>136</v>
      </c>
    </row>
    <row r="21" spans="1:5" ht="26.25" customHeight="1" x14ac:dyDescent="0.2">
      <c r="A21" s="18"/>
    </row>
    <row r="22" spans="1:5" ht="26.25" customHeight="1" x14ac:dyDescent="0.2">
      <c r="A22" s="23"/>
    </row>
  </sheetData>
  <mergeCells count="4">
    <mergeCell ref="A1:E1"/>
    <mergeCell ref="A3:A4"/>
    <mergeCell ref="B3:B4"/>
    <mergeCell ref="C3:E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7489-2C61-4537-A439-DCAD41A4F3B2}">
  <sheetPr codeName="Sheet3">
    <tabColor theme="0"/>
  </sheetPr>
  <dimension ref="A1:J21"/>
  <sheetViews>
    <sheetView view="pageBreakPreview" topLeftCell="A9" zoomScaleNormal="85" zoomScaleSheetLayoutView="100" workbookViewId="0">
      <selection activeCell="G25" sqref="G25"/>
    </sheetView>
  </sheetViews>
  <sheetFormatPr defaultColWidth="8.09765625" defaultRowHeight="26.25" customHeight="1" x14ac:dyDescent="0.2"/>
  <cols>
    <col min="1" max="1" width="8.09765625" style="1"/>
    <col min="2" max="2" width="5.09765625" style="1" customWidth="1"/>
    <col min="3" max="3" width="6.69921875" style="1" customWidth="1"/>
    <col min="4" max="9" width="6" style="1" customWidth="1"/>
    <col min="10" max="16384" width="8.09765625" style="1"/>
  </cols>
  <sheetData>
    <row r="1" spans="1:10" ht="27" customHeight="1" x14ac:dyDescent="0.2">
      <c r="A1" s="223" t="s">
        <v>146</v>
      </c>
      <c r="B1" s="223"/>
      <c r="C1" s="223"/>
      <c r="D1" s="223"/>
      <c r="E1" s="223"/>
      <c r="F1" s="223"/>
      <c r="G1" s="223"/>
      <c r="H1" s="223"/>
      <c r="I1" s="223"/>
    </row>
    <row r="2" spans="1:10" ht="18.600000000000001" customHeight="1" x14ac:dyDescent="0.2">
      <c r="A2" s="150" t="s">
        <v>129</v>
      </c>
      <c r="I2" s="151" t="s">
        <v>130</v>
      </c>
    </row>
    <row r="3" spans="1:10" ht="26.25" customHeight="1" x14ac:dyDescent="0.2">
      <c r="A3" s="221" t="s">
        <v>42</v>
      </c>
      <c r="B3" s="220" t="s">
        <v>137</v>
      </c>
      <c r="C3" s="220" t="s">
        <v>138</v>
      </c>
      <c r="D3" s="220"/>
      <c r="E3" s="220"/>
      <c r="F3" s="220"/>
      <c r="G3" s="220"/>
      <c r="H3" s="220"/>
      <c r="I3" s="220"/>
    </row>
    <row r="4" spans="1:10" ht="26.25" customHeight="1" x14ac:dyDescent="0.2">
      <c r="A4" s="221"/>
      <c r="B4" s="220"/>
      <c r="C4" s="225" t="s">
        <v>307</v>
      </c>
      <c r="D4" s="224" t="s">
        <v>308</v>
      </c>
      <c r="E4" s="224" t="s">
        <v>139</v>
      </c>
      <c r="F4" s="227" t="s">
        <v>140</v>
      </c>
      <c r="G4" s="224" t="s">
        <v>141</v>
      </c>
      <c r="H4" s="227" t="s">
        <v>142</v>
      </c>
      <c r="I4" s="224" t="s">
        <v>145</v>
      </c>
    </row>
    <row r="5" spans="1:10" ht="26.25" customHeight="1" x14ac:dyDescent="0.2">
      <c r="A5" s="221"/>
      <c r="B5" s="220"/>
      <c r="C5" s="226"/>
      <c r="D5" s="220"/>
      <c r="E5" s="220"/>
      <c r="F5" s="228"/>
      <c r="G5" s="220"/>
      <c r="H5" s="228"/>
      <c r="I5" s="220"/>
    </row>
    <row r="6" spans="1:10" ht="22.95" customHeight="1" x14ac:dyDescent="0.2">
      <c r="A6" s="24" t="s">
        <v>19</v>
      </c>
      <c r="B6" s="6" t="s">
        <v>135</v>
      </c>
      <c r="C6" s="6" t="s">
        <v>135</v>
      </c>
      <c r="D6" s="6" t="s">
        <v>135</v>
      </c>
      <c r="E6" s="6" t="s">
        <v>135</v>
      </c>
      <c r="F6" s="6" t="s">
        <v>135</v>
      </c>
      <c r="G6" s="6" t="s">
        <v>135</v>
      </c>
      <c r="H6" s="6" t="s">
        <v>135</v>
      </c>
      <c r="I6" s="6" t="s">
        <v>135</v>
      </c>
      <c r="J6" s="30"/>
    </row>
    <row r="7" spans="1:10" ht="22.95" customHeight="1" x14ac:dyDescent="0.2">
      <c r="A7" s="25" t="s">
        <v>20</v>
      </c>
      <c r="B7" s="9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10" ht="22.95" customHeight="1" x14ac:dyDescent="0.2">
      <c r="A8" s="25" t="s">
        <v>21</v>
      </c>
      <c r="B8" s="9">
        <v>5</v>
      </c>
      <c r="C8" s="10">
        <v>0</v>
      </c>
      <c r="D8" s="10">
        <v>0</v>
      </c>
      <c r="E8" s="10">
        <v>3</v>
      </c>
      <c r="F8" s="10">
        <v>2</v>
      </c>
      <c r="G8" s="10">
        <v>0</v>
      </c>
      <c r="H8" s="10">
        <v>0</v>
      </c>
      <c r="I8" s="10">
        <v>0</v>
      </c>
      <c r="J8" s="30"/>
    </row>
    <row r="9" spans="1:10" ht="22.95" customHeight="1" x14ac:dyDescent="0.2">
      <c r="A9" s="25" t="s">
        <v>22</v>
      </c>
      <c r="B9" s="9">
        <v>3</v>
      </c>
      <c r="C9" s="10">
        <v>0</v>
      </c>
      <c r="D9" s="10">
        <v>0</v>
      </c>
      <c r="E9" s="10">
        <v>2</v>
      </c>
      <c r="F9" s="10">
        <v>1</v>
      </c>
      <c r="G9" s="10">
        <v>0</v>
      </c>
      <c r="H9" s="10">
        <v>0</v>
      </c>
      <c r="I9" s="10">
        <v>0</v>
      </c>
      <c r="J9" s="30"/>
    </row>
    <row r="10" spans="1:10" ht="22.95" customHeight="1" x14ac:dyDescent="0.2">
      <c r="A10" s="25" t="s">
        <v>23</v>
      </c>
      <c r="B10" s="9">
        <v>5</v>
      </c>
      <c r="C10" s="10">
        <v>0</v>
      </c>
      <c r="D10" s="10">
        <v>1</v>
      </c>
      <c r="E10" s="10">
        <v>0</v>
      </c>
      <c r="F10" s="10">
        <v>2</v>
      </c>
      <c r="G10" s="10">
        <v>1</v>
      </c>
      <c r="H10" s="10">
        <v>1</v>
      </c>
      <c r="I10" s="10">
        <v>0</v>
      </c>
    </row>
    <row r="11" spans="1:10" ht="22.95" customHeight="1" x14ac:dyDescent="0.2">
      <c r="A11" s="25" t="s">
        <v>24</v>
      </c>
      <c r="B11" s="10" t="s">
        <v>135</v>
      </c>
      <c r="C11" s="10" t="s">
        <v>135</v>
      </c>
      <c r="D11" s="10" t="s">
        <v>135</v>
      </c>
      <c r="E11" s="10" t="s">
        <v>135</v>
      </c>
      <c r="F11" s="10" t="s">
        <v>135</v>
      </c>
      <c r="G11" s="10" t="s">
        <v>135</v>
      </c>
      <c r="H11" s="10" t="s">
        <v>135</v>
      </c>
      <c r="I11" s="10" t="s">
        <v>135</v>
      </c>
      <c r="J11" s="30"/>
    </row>
    <row r="12" spans="1:10" ht="22.95" customHeight="1" x14ac:dyDescent="0.2">
      <c r="A12" s="25" t="s">
        <v>26</v>
      </c>
      <c r="B12" s="10" t="s">
        <v>135</v>
      </c>
      <c r="C12" s="10" t="s">
        <v>135</v>
      </c>
      <c r="D12" s="10" t="s">
        <v>135</v>
      </c>
      <c r="E12" s="10" t="s">
        <v>135</v>
      </c>
      <c r="F12" s="10" t="s">
        <v>135</v>
      </c>
      <c r="G12" s="10" t="s">
        <v>135</v>
      </c>
      <c r="H12" s="10" t="s">
        <v>135</v>
      </c>
      <c r="I12" s="10" t="s">
        <v>135</v>
      </c>
    </row>
    <row r="13" spans="1:10" ht="22.95" customHeight="1" x14ac:dyDescent="0.2">
      <c r="A13" s="25" t="s">
        <v>27</v>
      </c>
      <c r="B13" s="9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30"/>
    </row>
    <row r="14" spans="1:10" ht="22.95" customHeight="1" x14ac:dyDescent="0.2">
      <c r="A14" s="25" t="s">
        <v>28</v>
      </c>
      <c r="B14" s="9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10" ht="22.95" customHeight="1" x14ac:dyDescent="0.2">
      <c r="A15" s="25" t="s">
        <v>29</v>
      </c>
      <c r="B15" s="10" t="s">
        <v>135</v>
      </c>
      <c r="C15" s="10" t="s">
        <v>135</v>
      </c>
      <c r="D15" s="10" t="s">
        <v>135</v>
      </c>
      <c r="E15" s="10" t="s">
        <v>135</v>
      </c>
      <c r="F15" s="10" t="s">
        <v>135</v>
      </c>
      <c r="G15" s="10" t="s">
        <v>135</v>
      </c>
      <c r="H15" s="10" t="s">
        <v>135</v>
      </c>
      <c r="I15" s="10" t="s">
        <v>135</v>
      </c>
    </row>
    <row r="16" spans="1:10" ht="22.95" customHeight="1" x14ac:dyDescent="0.2">
      <c r="A16" s="25" t="s">
        <v>30</v>
      </c>
      <c r="B16" s="10" t="s">
        <v>135</v>
      </c>
      <c r="C16" s="10" t="s">
        <v>135</v>
      </c>
      <c r="D16" s="10" t="s">
        <v>135</v>
      </c>
      <c r="E16" s="10" t="s">
        <v>135</v>
      </c>
      <c r="F16" s="10" t="s">
        <v>135</v>
      </c>
      <c r="G16" s="10" t="s">
        <v>135</v>
      </c>
      <c r="H16" s="10" t="s">
        <v>135</v>
      </c>
      <c r="I16" s="10" t="s">
        <v>135</v>
      </c>
      <c r="J16" s="30"/>
    </row>
    <row r="17" spans="1:10" ht="22.95" customHeight="1" x14ac:dyDescent="0.2">
      <c r="A17" s="25" t="s">
        <v>31</v>
      </c>
      <c r="B17" s="10" t="s">
        <v>135</v>
      </c>
      <c r="C17" s="10" t="s">
        <v>135</v>
      </c>
      <c r="D17" s="10" t="s">
        <v>135</v>
      </c>
      <c r="E17" s="10" t="s">
        <v>135</v>
      </c>
      <c r="F17" s="10" t="s">
        <v>135</v>
      </c>
      <c r="G17" s="10" t="s">
        <v>135</v>
      </c>
      <c r="H17" s="10" t="s">
        <v>135</v>
      </c>
      <c r="I17" s="10" t="s">
        <v>135</v>
      </c>
      <c r="J17" s="30"/>
    </row>
    <row r="18" spans="1:10" ht="22.95" customHeight="1" x14ac:dyDescent="0.2">
      <c r="A18" s="25" t="s">
        <v>32</v>
      </c>
      <c r="B18" s="10" t="s">
        <v>135</v>
      </c>
      <c r="C18" s="10" t="s">
        <v>135</v>
      </c>
      <c r="D18" s="10" t="s">
        <v>135</v>
      </c>
      <c r="E18" s="10" t="s">
        <v>135</v>
      </c>
      <c r="F18" s="10" t="s">
        <v>135</v>
      </c>
      <c r="G18" s="10" t="s">
        <v>135</v>
      </c>
      <c r="H18" s="10" t="s">
        <v>135</v>
      </c>
      <c r="I18" s="10" t="s">
        <v>135</v>
      </c>
      <c r="J18" s="30"/>
    </row>
    <row r="19" spans="1:10" ht="22.95" customHeight="1" x14ac:dyDescent="0.2">
      <c r="A19" s="26" t="s">
        <v>33</v>
      </c>
      <c r="B19" s="10" t="s">
        <v>135</v>
      </c>
      <c r="C19" s="10" t="s">
        <v>135</v>
      </c>
      <c r="D19" s="10" t="s">
        <v>135</v>
      </c>
      <c r="E19" s="10" t="s">
        <v>135</v>
      </c>
      <c r="F19" s="10" t="s">
        <v>135</v>
      </c>
      <c r="G19" s="10" t="s">
        <v>135</v>
      </c>
      <c r="H19" s="10" t="s">
        <v>135</v>
      </c>
      <c r="I19" s="10" t="s">
        <v>135</v>
      </c>
      <c r="J19" s="30"/>
    </row>
    <row r="20" spans="1:10" ht="22.95" customHeight="1" x14ac:dyDescent="0.2">
      <c r="A20" s="28" t="s">
        <v>52</v>
      </c>
      <c r="B20" s="15">
        <v>22</v>
      </c>
      <c r="C20" s="16" t="s">
        <v>14</v>
      </c>
      <c r="D20" s="15">
        <v>2</v>
      </c>
      <c r="E20" s="15">
        <v>9</v>
      </c>
      <c r="F20" s="15">
        <v>5</v>
      </c>
      <c r="G20" s="15">
        <v>4</v>
      </c>
      <c r="H20" s="16">
        <v>1</v>
      </c>
      <c r="I20" s="16">
        <v>1</v>
      </c>
    </row>
    <row r="21" spans="1:10" ht="16.8" customHeight="1" x14ac:dyDescent="0.2">
      <c r="I21" s="149" t="s">
        <v>143</v>
      </c>
    </row>
  </sheetData>
  <mergeCells count="11">
    <mergeCell ref="I4:I5"/>
    <mergeCell ref="A1:I1"/>
    <mergeCell ref="A3:A5"/>
    <mergeCell ref="B3:B5"/>
    <mergeCell ref="C3:I3"/>
    <mergeCell ref="C4:C5"/>
    <mergeCell ref="D4:D5"/>
    <mergeCell ref="E4:E5"/>
    <mergeCell ref="F4:F5"/>
    <mergeCell ref="G4:G5"/>
    <mergeCell ref="H4:H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29B9-7096-4BC6-9B97-0CE7EA731255}">
  <sheetPr codeName="Sheet10">
    <tabColor theme="0"/>
  </sheetPr>
  <dimension ref="A1:N15"/>
  <sheetViews>
    <sheetView view="pageBreakPreview" zoomScaleNormal="100" zoomScaleSheetLayoutView="100" workbookViewId="0">
      <selection activeCell="A2" sqref="A2"/>
    </sheetView>
  </sheetViews>
  <sheetFormatPr defaultColWidth="8.09765625" defaultRowHeight="13.2" x14ac:dyDescent="0.2"/>
  <cols>
    <col min="1" max="1" width="10.5" style="1" customWidth="1"/>
    <col min="2" max="2" width="9.09765625" style="1" bestFit="1" customWidth="1"/>
    <col min="3" max="4" width="4.5" style="1" customWidth="1"/>
    <col min="5" max="6" width="5.19921875" style="1" customWidth="1"/>
    <col min="7" max="7" width="5.59765625" style="1" customWidth="1"/>
    <col min="8" max="8" width="7.8984375" style="1" customWidth="1"/>
    <col min="9" max="10" width="5.19921875" style="1" customWidth="1"/>
    <col min="11" max="11" width="4.5" style="1" customWidth="1"/>
    <col min="12" max="12" width="5.09765625" style="1" customWidth="1"/>
    <col min="13" max="16384" width="8.09765625" style="1"/>
  </cols>
  <sheetData>
    <row r="1" spans="1:14" ht="27" customHeight="1" x14ac:dyDescent="0.2">
      <c r="A1" s="223" t="s">
        <v>147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4" x14ac:dyDescent="0.2">
      <c r="A2" s="150" t="s">
        <v>129</v>
      </c>
      <c r="L2" s="2"/>
    </row>
    <row r="3" spans="1:14" x14ac:dyDescent="0.2">
      <c r="A3" s="221" t="s">
        <v>3</v>
      </c>
      <c r="B3" s="224" t="s">
        <v>148</v>
      </c>
      <c r="C3" s="221" t="s">
        <v>149</v>
      </c>
      <c r="D3" s="221"/>
      <c r="E3" s="221"/>
      <c r="F3" s="221"/>
      <c r="G3" s="221" t="s">
        <v>150</v>
      </c>
      <c r="H3" s="221"/>
      <c r="I3" s="221"/>
      <c r="J3" s="221"/>
      <c r="K3" s="221" t="s">
        <v>151</v>
      </c>
      <c r="L3" s="221"/>
    </row>
    <row r="4" spans="1:14" x14ac:dyDescent="0.2">
      <c r="A4" s="221"/>
      <c r="B4" s="229"/>
      <c r="C4" s="98" t="s">
        <v>152</v>
      </c>
      <c r="D4" s="99" t="s">
        <v>153</v>
      </c>
      <c r="E4" s="220" t="s">
        <v>313</v>
      </c>
      <c r="F4" s="220"/>
      <c r="G4" s="98" t="s">
        <v>154</v>
      </c>
      <c r="H4" s="100" t="s">
        <v>153</v>
      </c>
      <c r="I4" s="230" t="s">
        <v>313</v>
      </c>
      <c r="J4" s="231"/>
      <c r="K4" s="98" t="s">
        <v>155</v>
      </c>
      <c r="L4" s="220" t="s">
        <v>156</v>
      </c>
    </row>
    <row r="5" spans="1:14" x14ac:dyDescent="0.2">
      <c r="A5" s="221"/>
      <c r="B5" s="101" t="s">
        <v>157</v>
      </c>
      <c r="C5" s="102" t="s">
        <v>79</v>
      </c>
      <c r="D5" s="103" t="s">
        <v>157</v>
      </c>
      <c r="E5" s="3" t="s">
        <v>79</v>
      </c>
      <c r="F5" s="3" t="s">
        <v>156</v>
      </c>
      <c r="G5" s="102" t="s">
        <v>79</v>
      </c>
      <c r="H5" s="104" t="s">
        <v>157</v>
      </c>
      <c r="I5" s="3" t="s">
        <v>79</v>
      </c>
      <c r="J5" s="3" t="s">
        <v>156</v>
      </c>
      <c r="K5" s="102" t="s">
        <v>158</v>
      </c>
      <c r="L5" s="220"/>
    </row>
    <row r="6" spans="1:14" ht="22.95" customHeight="1" x14ac:dyDescent="0.2">
      <c r="A6" s="4" t="s">
        <v>159</v>
      </c>
      <c r="B6" s="105">
        <f t="shared" ref="B6:B11" si="0">SUM(D6,H6,L6)</f>
        <v>8635</v>
      </c>
      <c r="C6" s="106">
        <v>0</v>
      </c>
      <c r="D6" s="106">
        <v>0</v>
      </c>
      <c r="E6" s="106">
        <v>0</v>
      </c>
      <c r="F6" s="106">
        <v>0</v>
      </c>
      <c r="G6" s="106">
        <v>286</v>
      </c>
      <c r="H6" s="106">
        <v>8421</v>
      </c>
      <c r="I6" s="106">
        <v>21</v>
      </c>
      <c r="J6" s="106">
        <v>374</v>
      </c>
      <c r="K6" s="106">
        <v>9</v>
      </c>
      <c r="L6" s="106">
        <v>214</v>
      </c>
    </row>
    <row r="7" spans="1:14" ht="22.95" customHeight="1" x14ac:dyDescent="0.2">
      <c r="A7" s="8" t="s">
        <v>160</v>
      </c>
      <c r="B7" s="106">
        <f t="shared" si="0"/>
        <v>4252</v>
      </c>
      <c r="C7" s="106">
        <v>0</v>
      </c>
      <c r="D7" s="106">
        <v>0</v>
      </c>
      <c r="E7" s="106">
        <v>0</v>
      </c>
      <c r="F7" s="106">
        <v>0</v>
      </c>
      <c r="G7" s="106">
        <v>93</v>
      </c>
      <c r="H7" s="106">
        <v>4173</v>
      </c>
      <c r="I7" s="106">
        <v>6</v>
      </c>
      <c r="J7" s="106">
        <v>141</v>
      </c>
      <c r="K7" s="106">
        <v>3</v>
      </c>
      <c r="L7" s="106">
        <v>79</v>
      </c>
      <c r="M7" s="107"/>
    </row>
    <row r="8" spans="1:14" ht="22.95" customHeight="1" x14ac:dyDescent="0.2">
      <c r="A8" s="8" t="s">
        <v>161</v>
      </c>
      <c r="B8" s="106">
        <f t="shared" si="0"/>
        <v>3200</v>
      </c>
      <c r="C8" s="106">
        <v>0</v>
      </c>
      <c r="D8" s="106">
        <v>0</v>
      </c>
      <c r="E8" s="106">
        <v>0</v>
      </c>
      <c r="F8" s="106">
        <v>0</v>
      </c>
      <c r="G8" s="106">
        <v>69</v>
      </c>
      <c r="H8" s="106">
        <v>3000</v>
      </c>
      <c r="I8" s="106">
        <v>2</v>
      </c>
      <c r="J8" s="108" t="s">
        <v>133</v>
      </c>
      <c r="K8" s="106">
        <v>13</v>
      </c>
      <c r="L8" s="106">
        <v>200</v>
      </c>
    </row>
    <row r="9" spans="1:14" ht="22.95" customHeight="1" x14ac:dyDescent="0.2">
      <c r="A9" s="8" t="s">
        <v>162</v>
      </c>
      <c r="B9" s="106">
        <f t="shared" si="0"/>
        <v>2218</v>
      </c>
      <c r="C9" s="108" t="s">
        <v>133</v>
      </c>
      <c r="D9" s="108" t="s">
        <v>133</v>
      </c>
      <c r="E9" s="108" t="s">
        <v>133</v>
      </c>
      <c r="F9" s="108" t="s">
        <v>133</v>
      </c>
      <c r="G9" s="106">
        <v>41</v>
      </c>
      <c r="H9" s="106">
        <v>2114</v>
      </c>
      <c r="I9" s="106">
        <v>7</v>
      </c>
      <c r="J9" s="106">
        <v>204</v>
      </c>
      <c r="K9" s="106">
        <v>5</v>
      </c>
      <c r="L9" s="106">
        <v>104</v>
      </c>
    </row>
    <row r="10" spans="1:14" ht="22.95" customHeight="1" x14ac:dyDescent="0.2">
      <c r="A10" s="8" t="s">
        <v>163</v>
      </c>
      <c r="B10" s="106">
        <f t="shared" si="0"/>
        <v>1600</v>
      </c>
      <c r="C10" s="108" t="s">
        <v>133</v>
      </c>
      <c r="D10" s="108" t="s">
        <v>133</v>
      </c>
      <c r="E10" s="108" t="s">
        <v>133</v>
      </c>
      <c r="F10" s="108" t="s">
        <v>133</v>
      </c>
      <c r="G10" s="106">
        <v>30</v>
      </c>
      <c r="H10" s="106">
        <v>1500</v>
      </c>
      <c r="I10" s="106">
        <v>7</v>
      </c>
      <c r="J10" s="108" t="s">
        <v>133</v>
      </c>
      <c r="K10" s="106">
        <v>3</v>
      </c>
      <c r="L10" s="106">
        <v>100</v>
      </c>
      <c r="N10" s="96"/>
    </row>
    <row r="11" spans="1:14" ht="22.95" customHeight="1" x14ac:dyDescent="0.2">
      <c r="A11" s="14" t="s">
        <v>164</v>
      </c>
      <c r="B11" s="109">
        <f t="shared" si="0"/>
        <v>1533</v>
      </c>
      <c r="C11" s="110" t="s">
        <v>133</v>
      </c>
      <c r="D11" s="110" t="s">
        <v>133</v>
      </c>
      <c r="E11" s="110" t="s">
        <v>133</v>
      </c>
      <c r="F11" s="110" t="s">
        <v>133</v>
      </c>
      <c r="G11" s="109">
        <v>22</v>
      </c>
      <c r="H11" s="109">
        <v>1431</v>
      </c>
      <c r="I11" s="109">
        <v>14</v>
      </c>
      <c r="J11" s="110">
        <v>875</v>
      </c>
      <c r="K11" s="109">
        <v>1</v>
      </c>
      <c r="L11" s="109">
        <v>102</v>
      </c>
    </row>
    <row r="12" spans="1:14" x14ac:dyDescent="0.2">
      <c r="D12" s="96"/>
      <c r="L12" s="151" t="s">
        <v>143</v>
      </c>
    </row>
    <row r="13" spans="1:14" x14ac:dyDescent="0.2">
      <c r="D13" s="96"/>
      <c r="L13" s="2"/>
    </row>
    <row r="14" spans="1:14" ht="13.2" customHeight="1" x14ac:dyDescent="0.2">
      <c r="A14" s="176" t="s">
        <v>316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</row>
    <row r="15" spans="1:14" x14ac:dyDescent="0.2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</row>
  </sheetData>
  <mergeCells count="9">
    <mergeCell ref="A1:L1"/>
    <mergeCell ref="A3:A5"/>
    <mergeCell ref="B3:B4"/>
    <mergeCell ref="C3:F3"/>
    <mergeCell ref="G3:J3"/>
    <mergeCell ref="K3:L3"/>
    <mergeCell ref="E4:F4"/>
    <mergeCell ref="I4:J4"/>
    <mergeCell ref="L4:L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A867-3E3A-4758-BDEC-5EF0E2C878B8}">
  <sheetPr codeName="Sheet11"/>
  <dimension ref="A1:P26"/>
  <sheetViews>
    <sheetView view="pageBreakPreview" zoomScale="85" zoomScaleNormal="75" zoomScaleSheetLayoutView="85" workbookViewId="0">
      <pane xSplit="4" ySplit="1" topLeftCell="E2" activePane="bottomRight" state="frozen"/>
      <selection activeCell="O13" sqref="O13"/>
      <selection pane="topRight" activeCell="O13" sqref="O13"/>
      <selection pane="bottomLeft" activeCell="O13" sqref="O13"/>
      <selection pane="bottomRight" activeCell="K18" sqref="K18"/>
    </sheetView>
  </sheetViews>
  <sheetFormatPr defaultColWidth="8.09765625" defaultRowHeight="13.2" x14ac:dyDescent="0.2"/>
  <cols>
    <col min="1" max="3" width="1.09765625" style="1" customWidth="1"/>
    <col min="4" max="4" width="8.09765625" style="1"/>
    <col min="5" max="5" width="9.09765625" style="1" bestFit="1" customWidth="1"/>
    <col min="6" max="6" width="9.09765625" style="1" customWidth="1"/>
    <col min="7" max="7" width="9.09765625" style="1" bestFit="1" customWidth="1"/>
    <col min="8" max="8" width="9.09765625" style="1" customWidth="1"/>
    <col min="9" max="9" width="9.09765625" style="1" bestFit="1" customWidth="1"/>
    <col min="10" max="10" width="9.09765625" style="1" customWidth="1"/>
    <col min="11" max="11" width="8.09765625" style="1"/>
    <col min="12" max="12" width="9.09765625" style="1" customWidth="1"/>
    <col min="13" max="14" width="8.09765625" style="1"/>
    <col min="15" max="16" width="8.19921875" style="1" bestFit="1" customWidth="1"/>
    <col min="17" max="16384" width="8.09765625" style="1"/>
  </cols>
  <sheetData>
    <row r="1" spans="1:16" ht="27" customHeight="1" x14ac:dyDescent="0.2">
      <c r="A1" s="223" t="s">
        <v>165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6" ht="18" customHeight="1" x14ac:dyDescent="0.2">
      <c r="A2" s="168" t="s">
        <v>166</v>
      </c>
      <c r="B2" s="96"/>
      <c r="C2" s="96"/>
      <c r="D2" s="96"/>
      <c r="E2" s="96"/>
      <c r="F2" s="96"/>
      <c r="G2" s="96"/>
      <c r="H2" s="96"/>
      <c r="I2" s="96"/>
      <c r="J2" s="111"/>
      <c r="K2" s="96"/>
      <c r="L2" s="96"/>
    </row>
    <row r="3" spans="1:16" ht="16.2" customHeight="1" x14ac:dyDescent="0.2">
      <c r="A3" s="221" t="s">
        <v>167</v>
      </c>
      <c r="B3" s="221"/>
      <c r="C3" s="221"/>
      <c r="D3" s="221"/>
      <c r="E3" s="230" t="s">
        <v>168</v>
      </c>
      <c r="F3" s="231"/>
      <c r="G3" s="230" t="s">
        <v>169</v>
      </c>
      <c r="H3" s="231"/>
      <c r="I3" s="220" t="s">
        <v>170</v>
      </c>
      <c r="J3" s="220"/>
      <c r="K3" s="220" t="s">
        <v>164</v>
      </c>
      <c r="L3" s="220"/>
    </row>
    <row r="4" spans="1:16" ht="27.6" customHeight="1" x14ac:dyDescent="0.2">
      <c r="A4" s="221"/>
      <c r="B4" s="221"/>
      <c r="C4" s="221"/>
      <c r="D4" s="221"/>
      <c r="E4" s="170" t="s">
        <v>79</v>
      </c>
      <c r="F4" s="171" t="s">
        <v>148</v>
      </c>
      <c r="G4" s="170" t="s">
        <v>79</v>
      </c>
      <c r="H4" s="171" t="s">
        <v>148</v>
      </c>
      <c r="I4" s="170" t="s">
        <v>79</v>
      </c>
      <c r="J4" s="171" t="s">
        <v>148</v>
      </c>
      <c r="K4" s="170" t="s">
        <v>79</v>
      </c>
      <c r="L4" s="171" t="s">
        <v>148</v>
      </c>
      <c r="N4" s="112"/>
      <c r="O4" s="112" t="s">
        <v>79</v>
      </c>
      <c r="P4" s="113" t="s">
        <v>171</v>
      </c>
    </row>
    <row r="5" spans="1:16" ht="22.95" customHeight="1" x14ac:dyDescent="0.2">
      <c r="A5" s="235" t="s">
        <v>172</v>
      </c>
      <c r="B5" s="235"/>
      <c r="C5" s="235"/>
      <c r="D5" s="235"/>
      <c r="E5" s="114">
        <v>24011</v>
      </c>
      <c r="F5" s="114">
        <v>25462</v>
      </c>
      <c r="G5" s="114">
        <v>21547</v>
      </c>
      <c r="H5" s="115">
        <v>25983</v>
      </c>
      <c r="I5" s="114">
        <v>20056</v>
      </c>
      <c r="J5" s="115">
        <v>24789</v>
      </c>
      <c r="K5" s="114">
        <v>14747</v>
      </c>
      <c r="L5" s="115">
        <v>19475</v>
      </c>
      <c r="N5" s="112" t="s">
        <v>173</v>
      </c>
      <c r="O5" s="116">
        <f>K7</f>
        <v>64</v>
      </c>
      <c r="P5" s="116">
        <f>L7</f>
        <v>14</v>
      </c>
    </row>
    <row r="6" spans="1:16" ht="22.95" customHeight="1" x14ac:dyDescent="0.2">
      <c r="A6" s="236" t="s">
        <v>174</v>
      </c>
      <c r="B6" s="237"/>
      <c r="C6" s="237"/>
      <c r="D6" s="238"/>
      <c r="E6" s="114">
        <f t="shared" ref="E6:J6" si="0">SUM(E7:E16)</f>
        <v>4329</v>
      </c>
      <c r="F6" s="114">
        <f t="shared" si="0"/>
        <v>1251</v>
      </c>
      <c r="G6" s="114">
        <f t="shared" si="0"/>
        <v>3644</v>
      </c>
      <c r="H6" s="114">
        <f t="shared" si="0"/>
        <v>1110</v>
      </c>
      <c r="I6" s="114">
        <f t="shared" si="0"/>
        <v>2797</v>
      </c>
      <c r="J6" s="115">
        <f t="shared" si="0"/>
        <v>944</v>
      </c>
      <c r="K6" s="114">
        <f>SUM(K7:K16)</f>
        <v>1657</v>
      </c>
      <c r="L6" s="115">
        <f>SUM(L7:L16)</f>
        <v>582</v>
      </c>
      <c r="N6" s="112" t="s">
        <v>175</v>
      </c>
      <c r="O6" s="116">
        <f t="shared" ref="O6:P14" si="1">K8</f>
        <v>44</v>
      </c>
      <c r="P6" s="116">
        <f t="shared" si="1"/>
        <v>16</v>
      </c>
    </row>
    <row r="7" spans="1:16" ht="22.95" customHeight="1" x14ac:dyDescent="0.2">
      <c r="A7" s="118"/>
      <c r="B7" s="239" t="s">
        <v>173</v>
      </c>
      <c r="C7" s="240"/>
      <c r="D7" s="241"/>
      <c r="E7" s="105">
        <v>129</v>
      </c>
      <c r="F7" s="105">
        <v>27</v>
      </c>
      <c r="G7" s="105">
        <v>117</v>
      </c>
      <c r="H7" s="119">
        <v>25</v>
      </c>
      <c r="I7" s="105">
        <v>94</v>
      </c>
      <c r="J7" s="119">
        <v>21</v>
      </c>
      <c r="K7" s="105">
        <v>64</v>
      </c>
      <c r="L7" s="119">
        <v>14</v>
      </c>
      <c r="N7" s="112" t="s">
        <v>176</v>
      </c>
      <c r="O7" s="116">
        <f t="shared" si="1"/>
        <v>79</v>
      </c>
      <c r="P7" s="116">
        <f t="shared" si="1"/>
        <v>18</v>
      </c>
    </row>
    <row r="8" spans="1:16" ht="22.95" customHeight="1" x14ac:dyDescent="0.2">
      <c r="A8" s="118"/>
      <c r="B8" s="242" t="s">
        <v>177</v>
      </c>
      <c r="C8" s="243"/>
      <c r="D8" s="244"/>
      <c r="E8" s="106">
        <v>131</v>
      </c>
      <c r="F8" s="106">
        <v>23</v>
      </c>
      <c r="G8" s="106">
        <v>98</v>
      </c>
      <c r="H8" s="120">
        <v>20</v>
      </c>
      <c r="I8" s="106">
        <v>80</v>
      </c>
      <c r="J8" s="120">
        <v>12</v>
      </c>
      <c r="K8" s="106">
        <v>44</v>
      </c>
      <c r="L8" s="120">
        <v>16</v>
      </c>
      <c r="N8" s="112" t="s">
        <v>178</v>
      </c>
      <c r="O8" s="116">
        <f t="shared" si="1"/>
        <v>614</v>
      </c>
      <c r="P8" s="116">
        <f t="shared" si="1"/>
        <v>370</v>
      </c>
    </row>
    <row r="9" spans="1:16" ht="22.95" customHeight="1" x14ac:dyDescent="0.2">
      <c r="A9" s="118"/>
      <c r="B9" s="242" t="s">
        <v>176</v>
      </c>
      <c r="C9" s="243"/>
      <c r="D9" s="244"/>
      <c r="E9" s="106">
        <v>386</v>
      </c>
      <c r="F9" s="106">
        <v>117</v>
      </c>
      <c r="G9" s="106">
        <v>312</v>
      </c>
      <c r="H9" s="120">
        <v>93</v>
      </c>
      <c r="I9" s="106">
        <v>209</v>
      </c>
      <c r="J9" s="120">
        <v>47</v>
      </c>
      <c r="K9" s="106">
        <v>79</v>
      </c>
      <c r="L9" s="120">
        <v>18</v>
      </c>
      <c r="N9" s="112" t="s">
        <v>179</v>
      </c>
      <c r="O9" s="116">
        <f t="shared" si="1"/>
        <v>217</v>
      </c>
      <c r="P9" s="116">
        <f t="shared" si="1"/>
        <v>38</v>
      </c>
    </row>
    <row r="10" spans="1:16" ht="22.95" customHeight="1" x14ac:dyDescent="0.2">
      <c r="A10" s="118"/>
      <c r="B10" s="242" t="s">
        <v>178</v>
      </c>
      <c r="C10" s="243"/>
      <c r="D10" s="244"/>
      <c r="E10" s="106">
        <v>1746</v>
      </c>
      <c r="F10" s="106">
        <v>569</v>
      </c>
      <c r="G10" s="106">
        <v>1433</v>
      </c>
      <c r="H10" s="120">
        <v>557</v>
      </c>
      <c r="I10" s="106">
        <v>939</v>
      </c>
      <c r="J10" s="120">
        <v>406</v>
      </c>
      <c r="K10" s="106">
        <v>614</v>
      </c>
      <c r="L10" s="120">
        <v>370</v>
      </c>
      <c r="N10" s="112" t="s">
        <v>180</v>
      </c>
      <c r="O10" s="116">
        <f t="shared" si="1"/>
        <v>54</v>
      </c>
      <c r="P10" s="116">
        <f t="shared" si="1"/>
        <v>25</v>
      </c>
    </row>
    <row r="11" spans="1:16" ht="22.95" customHeight="1" x14ac:dyDescent="0.2">
      <c r="A11" s="118"/>
      <c r="B11" s="242" t="s">
        <v>179</v>
      </c>
      <c r="C11" s="243"/>
      <c r="D11" s="244"/>
      <c r="E11" s="106">
        <v>701</v>
      </c>
      <c r="F11" s="106">
        <v>275</v>
      </c>
      <c r="G11" s="106">
        <v>592</v>
      </c>
      <c r="H11" s="120">
        <v>208</v>
      </c>
      <c r="I11" s="106">
        <v>529</v>
      </c>
      <c r="J11" s="120">
        <v>264</v>
      </c>
      <c r="K11" s="106">
        <v>217</v>
      </c>
      <c r="L11" s="120">
        <v>38</v>
      </c>
      <c r="N11" s="112" t="s">
        <v>181</v>
      </c>
      <c r="O11" s="116">
        <f t="shared" si="1"/>
        <v>14</v>
      </c>
      <c r="P11" s="116"/>
    </row>
    <row r="12" spans="1:16" ht="22.95" customHeight="1" x14ac:dyDescent="0.2">
      <c r="A12" s="118"/>
      <c r="B12" s="242" t="s">
        <v>180</v>
      </c>
      <c r="C12" s="243"/>
      <c r="D12" s="244"/>
      <c r="E12" s="106">
        <v>68</v>
      </c>
      <c r="F12" s="106">
        <v>32</v>
      </c>
      <c r="G12" s="106">
        <v>47</v>
      </c>
      <c r="H12" s="120">
        <v>19</v>
      </c>
      <c r="I12" s="106">
        <v>39</v>
      </c>
      <c r="J12" s="120">
        <v>18</v>
      </c>
      <c r="K12" s="106">
        <v>54</v>
      </c>
      <c r="L12" s="120">
        <v>25</v>
      </c>
      <c r="N12" s="112" t="s">
        <v>182</v>
      </c>
      <c r="O12" s="116">
        <f t="shared" si="1"/>
        <v>73</v>
      </c>
      <c r="P12" s="116">
        <f t="shared" si="1"/>
        <v>15</v>
      </c>
    </row>
    <row r="13" spans="1:16" ht="22.95" customHeight="1" x14ac:dyDescent="0.2">
      <c r="A13" s="118"/>
      <c r="B13" s="242" t="s">
        <v>181</v>
      </c>
      <c r="C13" s="243"/>
      <c r="D13" s="244"/>
      <c r="E13" s="106">
        <v>25</v>
      </c>
      <c r="F13" s="106">
        <v>3</v>
      </c>
      <c r="G13" s="106">
        <v>15</v>
      </c>
      <c r="H13" s="120" t="s">
        <v>132</v>
      </c>
      <c r="I13" s="106">
        <v>14</v>
      </c>
      <c r="J13" s="120" t="s">
        <v>132</v>
      </c>
      <c r="K13" s="106">
        <v>14</v>
      </c>
      <c r="L13" s="120" t="s">
        <v>132</v>
      </c>
      <c r="N13" s="112" t="s">
        <v>183</v>
      </c>
      <c r="O13" s="116"/>
      <c r="P13" s="116">
        <f t="shared" si="1"/>
        <v>50</v>
      </c>
    </row>
    <row r="14" spans="1:16" ht="22.95" customHeight="1" x14ac:dyDescent="0.2">
      <c r="A14" s="118"/>
      <c r="B14" s="242" t="s">
        <v>182</v>
      </c>
      <c r="C14" s="243"/>
      <c r="D14" s="244"/>
      <c r="E14" s="106">
        <v>207</v>
      </c>
      <c r="F14" s="106">
        <v>33</v>
      </c>
      <c r="G14" s="106">
        <v>174</v>
      </c>
      <c r="H14" s="120">
        <v>24</v>
      </c>
      <c r="I14" s="106">
        <v>119</v>
      </c>
      <c r="J14" s="120">
        <v>15</v>
      </c>
      <c r="K14" s="106">
        <v>73</v>
      </c>
      <c r="L14" s="120">
        <v>15</v>
      </c>
      <c r="N14" s="112" t="s">
        <v>184</v>
      </c>
      <c r="O14" s="116">
        <f t="shared" si="1"/>
        <v>207</v>
      </c>
      <c r="P14" s="116">
        <f t="shared" si="1"/>
        <v>36</v>
      </c>
    </row>
    <row r="15" spans="1:16" ht="22.95" customHeight="1" x14ac:dyDescent="0.2">
      <c r="A15" s="118"/>
      <c r="B15" s="242" t="s">
        <v>183</v>
      </c>
      <c r="C15" s="243"/>
      <c r="D15" s="244"/>
      <c r="E15" s="106">
        <v>565</v>
      </c>
      <c r="F15" s="106">
        <v>103</v>
      </c>
      <c r="G15" s="106">
        <v>522</v>
      </c>
      <c r="H15" s="120">
        <v>107</v>
      </c>
      <c r="I15" s="106">
        <v>445</v>
      </c>
      <c r="J15" s="120">
        <v>87</v>
      </c>
      <c r="K15" s="106">
        <v>291</v>
      </c>
      <c r="L15" s="120">
        <v>50</v>
      </c>
    </row>
    <row r="16" spans="1:16" ht="22.95" customHeight="1" x14ac:dyDescent="0.2">
      <c r="A16" s="121"/>
      <c r="B16" s="232" t="s">
        <v>184</v>
      </c>
      <c r="C16" s="233"/>
      <c r="D16" s="234"/>
      <c r="E16" s="109">
        <v>371</v>
      </c>
      <c r="F16" s="109">
        <v>69</v>
      </c>
      <c r="G16" s="109">
        <v>334</v>
      </c>
      <c r="H16" s="122">
        <v>57</v>
      </c>
      <c r="I16" s="109">
        <v>329</v>
      </c>
      <c r="J16" s="122">
        <v>74</v>
      </c>
      <c r="K16" s="109">
        <v>207</v>
      </c>
      <c r="L16" s="122">
        <v>36</v>
      </c>
      <c r="N16" s="123"/>
      <c r="O16" s="96"/>
    </row>
    <row r="17" spans="1:15" ht="24.9" customHeight="1" x14ac:dyDescent="0.2">
      <c r="A17" s="96"/>
      <c r="B17" s="96"/>
      <c r="C17" s="96"/>
      <c r="D17" s="124"/>
      <c r="L17" s="169" t="s">
        <v>143</v>
      </c>
      <c r="N17" s="96"/>
      <c r="O17" s="96"/>
    </row>
    <row r="18" spans="1:15" ht="24.9" customHeight="1" x14ac:dyDescent="0.2">
      <c r="N18" s="96"/>
      <c r="O18" s="96"/>
    </row>
    <row r="19" spans="1:15" ht="24.9" customHeight="1" x14ac:dyDescent="0.2">
      <c r="N19" s="96"/>
      <c r="O19" s="96"/>
    </row>
    <row r="20" spans="1:15" ht="24.9" customHeight="1" x14ac:dyDescent="0.2">
      <c r="N20" s="96"/>
      <c r="O20" s="96"/>
    </row>
    <row r="21" spans="1:15" x14ac:dyDescent="0.2">
      <c r="N21" s="96"/>
      <c r="O21" s="96"/>
    </row>
    <row r="22" spans="1:15" x14ac:dyDescent="0.2">
      <c r="N22" s="96"/>
      <c r="O22" s="96"/>
    </row>
    <row r="23" spans="1:15" x14ac:dyDescent="0.2">
      <c r="N23" s="96"/>
      <c r="O23" s="96"/>
    </row>
    <row r="24" spans="1:15" x14ac:dyDescent="0.2">
      <c r="N24" s="96"/>
      <c r="O24" s="96"/>
    </row>
    <row r="25" spans="1:15" x14ac:dyDescent="0.2">
      <c r="N25" s="96"/>
      <c r="O25" s="96"/>
    </row>
    <row r="26" spans="1:15" x14ac:dyDescent="0.2">
      <c r="N26" s="96"/>
      <c r="O26" s="96"/>
    </row>
  </sheetData>
  <mergeCells count="18">
    <mergeCell ref="A1:L1"/>
    <mergeCell ref="A3:D4"/>
    <mergeCell ref="E3:F3"/>
    <mergeCell ref="G3:H3"/>
    <mergeCell ref="I3:J3"/>
    <mergeCell ref="K3:L3"/>
    <mergeCell ref="B16:D16"/>
    <mergeCell ref="A5:D5"/>
    <mergeCell ref="A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1064-63D4-4FF9-A890-93ACBA086ACB}">
  <sheetPr codeName="Sheet12">
    <tabColor theme="0"/>
  </sheetPr>
  <dimension ref="A1:O20"/>
  <sheetViews>
    <sheetView view="pageBreakPreview" topLeftCell="A21" zoomScaleNormal="75" zoomScaleSheetLayoutView="100" workbookViewId="0">
      <selection activeCell="J19" sqref="J19"/>
    </sheetView>
  </sheetViews>
  <sheetFormatPr defaultColWidth="8.09765625" defaultRowHeight="26.25" customHeight="1" x14ac:dyDescent="0.2"/>
  <cols>
    <col min="1" max="11" width="6.69921875" style="1" customWidth="1"/>
    <col min="12" max="16384" width="8.09765625" style="1"/>
  </cols>
  <sheetData>
    <row r="1" spans="1:15" ht="27" customHeight="1" x14ac:dyDescent="0.2">
      <c r="A1" s="245" t="s">
        <v>185</v>
      </c>
      <c r="B1" s="245"/>
      <c r="C1" s="245"/>
      <c r="D1" s="245"/>
      <c r="E1" s="245"/>
      <c r="F1" s="245"/>
      <c r="G1" s="245"/>
      <c r="H1" s="245"/>
      <c r="I1" s="245"/>
      <c r="J1" s="245"/>
      <c r="K1" s="125"/>
    </row>
    <row r="2" spans="1:15" ht="26.25" customHeight="1" x14ac:dyDescent="0.2">
      <c r="A2" s="150" t="s">
        <v>186</v>
      </c>
      <c r="J2" s="151" t="s">
        <v>130</v>
      </c>
      <c r="K2" s="88"/>
    </row>
    <row r="3" spans="1:15" s="128" customFormat="1" ht="26.25" customHeight="1" x14ac:dyDescent="0.2">
      <c r="A3" s="220" t="s">
        <v>108</v>
      </c>
      <c r="B3" s="220" t="s">
        <v>117</v>
      </c>
      <c r="C3" s="126" t="s">
        <v>187</v>
      </c>
      <c r="D3" s="126" t="s">
        <v>188</v>
      </c>
      <c r="E3" s="126" t="s">
        <v>189</v>
      </c>
      <c r="F3" s="126" t="s">
        <v>190</v>
      </c>
      <c r="G3" s="126" t="s">
        <v>191</v>
      </c>
      <c r="H3" s="126" t="s">
        <v>192</v>
      </c>
      <c r="I3" s="126" t="s">
        <v>193</v>
      </c>
      <c r="J3" s="126" t="s">
        <v>194</v>
      </c>
      <c r="K3" s="127"/>
    </row>
    <row r="4" spans="1:15" s="128" customFormat="1" ht="26.25" customHeight="1" x14ac:dyDescent="0.2">
      <c r="A4" s="220"/>
      <c r="B4" s="220"/>
      <c r="C4" s="129" t="s">
        <v>195</v>
      </c>
      <c r="D4" s="129" t="s">
        <v>196</v>
      </c>
      <c r="E4" s="129" t="s">
        <v>197</v>
      </c>
      <c r="F4" s="129" t="s">
        <v>198</v>
      </c>
      <c r="G4" s="129" t="s">
        <v>199</v>
      </c>
      <c r="H4" s="129" t="s">
        <v>200</v>
      </c>
      <c r="I4" s="129" t="s">
        <v>201</v>
      </c>
      <c r="J4" s="129" t="s">
        <v>202</v>
      </c>
      <c r="K4" s="127"/>
    </row>
    <row r="5" spans="1:15" ht="22.95" customHeight="1" x14ac:dyDescent="0.2">
      <c r="A5" s="24" t="s">
        <v>19</v>
      </c>
      <c r="B5" s="130" t="s">
        <v>132</v>
      </c>
      <c r="C5" s="130" t="s">
        <v>132</v>
      </c>
      <c r="D5" s="130" t="s">
        <v>132</v>
      </c>
      <c r="E5" s="130" t="s">
        <v>132</v>
      </c>
      <c r="F5" s="130" t="s">
        <v>132</v>
      </c>
      <c r="G5" s="130" t="s">
        <v>132</v>
      </c>
      <c r="H5" s="130" t="s">
        <v>132</v>
      </c>
      <c r="I5" s="130" t="s">
        <v>132</v>
      </c>
      <c r="J5" s="130" t="s">
        <v>132</v>
      </c>
      <c r="K5" s="131"/>
    </row>
    <row r="6" spans="1:15" ht="22.95" customHeight="1" x14ac:dyDescent="0.2">
      <c r="A6" s="25" t="s">
        <v>20</v>
      </c>
      <c r="B6" s="108">
        <f>SUM(C6:J6)</f>
        <v>0</v>
      </c>
      <c r="C6" s="108">
        <v>0</v>
      </c>
      <c r="D6" s="108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31"/>
    </row>
    <row r="7" spans="1:15" ht="22.95" customHeight="1" x14ac:dyDescent="0.2">
      <c r="A7" s="25" t="s">
        <v>21</v>
      </c>
      <c r="B7" s="108">
        <f t="shared" ref="B7:B9" si="0">SUM(C7:J7)</f>
        <v>10</v>
      </c>
      <c r="C7" s="108">
        <v>0</v>
      </c>
      <c r="D7" s="108">
        <v>0</v>
      </c>
      <c r="E7" s="108">
        <v>1</v>
      </c>
      <c r="F7" s="108">
        <v>0</v>
      </c>
      <c r="G7" s="108">
        <v>1</v>
      </c>
      <c r="H7" s="108">
        <v>3</v>
      </c>
      <c r="I7" s="108">
        <v>3</v>
      </c>
      <c r="J7" s="108">
        <v>2</v>
      </c>
      <c r="K7" s="131"/>
    </row>
    <row r="8" spans="1:15" ht="22.95" customHeight="1" x14ac:dyDescent="0.2">
      <c r="A8" s="25" t="s">
        <v>22</v>
      </c>
      <c r="B8" s="108">
        <f t="shared" si="0"/>
        <v>6</v>
      </c>
      <c r="C8" s="108">
        <v>0</v>
      </c>
      <c r="D8" s="108">
        <v>0</v>
      </c>
      <c r="E8" s="108">
        <v>0</v>
      </c>
      <c r="F8" s="108">
        <v>0</v>
      </c>
      <c r="G8" s="108">
        <v>2</v>
      </c>
      <c r="H8" s="108">
        <v>1</v>
      </c>
      <c r="I8" s="108">
        <v>0</v>
      </c>
      <c r="J8" s="108">
        <v>3</v>
      </c>
      <c r="K8" s="131"/>
    </row>
    <row r="9" spans="1:15" ht="22.95" customHeight="1" x14ac:dyDescent="0.2">
      <c r="A9" s="25" t="s">
        <v>23</v>
      </c>
      <c r="B9" s="108">
        <f t="shared" si="0"/>
        <v>5</v>
      </c>
      <c r="C9" s="108">
        <v>0</v>
      </c>
      <c r="D9" s="108">
        <v>0</v>
      </c>
      <c r="E9" s="108">
        <v>0</v>
      </c>
      <c r="F9" s="108">
        <v>0</v>
      </c>
      <c r="G9" s="108">
        <v>0</v>
      </c>
      <c r="H9" s="108">
        <v>3</v>
      </c>
      <c r="I9" s="108">
        <v>1</v>
      </c>
      <c r="J9" s="108">
        <v>1</v>
      </c>
      <c r="K9" s="131"/>
    </row>
    <row r="10" spans="1:15" ht="22.95" customHeight="1" x14ac:dyDescent="0.2">
      <c r="A10" s="25" t="s">
        <v>24</v>
      </c>
      <c r="B10" s="108" t="s">
        <v>134</v>
      </c>
      <c r="C10" s="108" t="s">
        <v>134</v>
      </c>
      <c r="D10" s="108" t="s">
        <v>134</v>
      </c>
      <c r="E10" s="108" t="s">
        <v>134</v>
      </c>
      <c r="F10" s="108" t="s">
        <v>134</v>
      </c>
      <c r="G10" s="108" t="s">
        <v>134</v>
      </c>
      <c r="H10" s="108" t="s">
        <v>134</v>
      </c>
      <c r="I10" s="108" t="s">
        <v>134</v>
      </c>
      <c r="J10" s="108" t="s">
        <v>134</v>
      </c>
      <c r="K10" s="131"/>
    </row>
    <row r="11" spans="1:15" ht="22.95" customHeight="1" x14ac:dyDescent="0.2">
      <c r="A11" s="25" t="s">
        <v>26</v>
      </c>
      <c r="B11" s="108" t="s">
        <v>134</v>
      </c>
      <c r="C11" s="108" t="s">
        <v>134</v>
      </c>
      <c r="D11" s="108" t="s">
        <v>134</v>
      </c>
      <c r="E11" s="108" t="s">
        <v>134</v>
      </c>
      <c r="F11" s="108" t="s">
        <v>134</v>
      </c>
      <c r="G11" s="108" t="s">
        <v>134</v>
      </c>
      <c r="H11" s="108" t="s">
        <v>134</v>
      </c>
      <c r="I11" s="108" t="s">
        <v>134</v>
      </c>
      <c r="J11" s="108" t="s">
        <v>134</v>
      </c>
      <c r="K11" s="131"/>
    </row>
    <row r="12" spans="1:15" ht="22.95" customHeight="1" x14ac:dyDescent="0.2">
      <c r="A12" s="25" t="s">
        <v>27</v>
      </c>
      <c r="B12" s="108" t="s">
        <v>144</v>
      </c>
      <c r="C12" s="108" t="s">
        <v>144</v>
      </c>
      <c r="D12" s="108" t="s">
        <v>144</v>
      </c>
      <c r="E12" s="108" t="s">
        <v>144</v>
      </c>
      <c r="F12" s="108" t="s">
        <v>144</v>
      </c>
      <c r="G12" s="108" t="s">
        <v>144</v>
      </c>
      <c r="H12" s="108" t="s">
        <v>144</v>
      </c>
      <c r="I12" s="108" t="s">
        <v>144</v>
      </c>
      <c r="J12" s="108" t="s">
        <v>133</v>
      </c>
      <c r="K12" s="131"/>
    </row>
    <row r="13" spans="1:15" ht="22.95" customHeight="1" x14ac:dyDescent="0.2">
      <c r="A13" s="25" t="s">
        <v>28</v>
      </c>
      <c r="B13" s="108" t="s">
        <v>144</v>
      </c>
      <c r="C13" s="108" t="s">
        <v>144</v>
      </c>
      <c r="D13" s="108" t="s">
        <v>144</v>
      </c>
      <c r="E13" s="108" t="s">
        <v>144</v>
      </c>
      <c r="F13" s="108" t="s">
        <v>144</v>
      </c>
      <c r="G13" s="108" t="s">
        <v>144</v>
      </c>
      <c r="H13" s="108" t="s">
        <v>144</v>
      </c>
      <c r="I13" s="108" t="s">
        <v>144</v>
      </c>
      <c r="J13" s="108" t="s">
        <v>133</v>
      </c>
      <c r="K13" s="131"/>
      <c r="O13" s="96"/>
    </row>
    <row r="14" spans="1:15" ht="22.95" customHeight="1" x14ac:dyDescent="0.2">
      <c r="A14" s="25" t="s">
        <v>29</v>
      </c>
      <c r="B14" s="108" t="s">
        <v>134</v>
      </c>
      <c r="C14" s="108" t="s">
        <v>134</v>
      </c>
      <c r="D14" s="108" t="s">
        <v>134</v>
      </c>
      <c r="E14" s="108" t="s">
        <v>134</v>
      </c>
      <c r="F14" s="108" t="s">
        <v>134</v>
      </c>
      <c r="G14" s="108" t="s">
        <v>134</v>
      </c>
      <c r="H14" s="108" t="s">
        <v>134</v>
      </c>
      <c r="I14" s="108" t="s">
        <v>134</v>
      </c>
      <c r="J14" s="108" t="s">
        <v>134</v>
      </c>
      <c r="K14" s="131"/>
      <c r="M14" s="96"/>
    </row>
    <row r="15" spans="1:15" ht="22.95" customHeight="1" x14ac:dyDescent="0.2">
      <c r="A15" s="25" t="s">
        <v>30</v>
      </c>
      <c r="B15" s="108" t="s">
        <v>134</v>
      </c>
      <c r="C15" s="108" t="s">
        <v>134</v>
      </c>
      <c r="D15" s="108" t="s">
        <v>134</v>
      </c>
      <c r="E15" s="108" t="s">
        <v>134</v>
      </c>
      <c r="F15" s="108" t="s">
        <v>134</v>
      </c>
      <c r="G15" s="108" t="s">
        <v>134</v>
      </c>
      <c r="H15" s="108" t="s">
        <v>134</v>
      </c>
      <c r="I15" s="108" t="s">
        <v>134</v>
      </c>
      <c r="J15" s="108" t="s">
        <v>134</v>
      </c>
      <c r="K15" s="131"/>
    </row>
    <row r="16" spans="1:15" ht="22.95" customHeight="1" x14ac:dyDescent="0.2">
      <c r="A16" s="25" t="s">
        <v>31</v>
      </c>
      <c r="B16" s="108" t="s">
        <v>134</v>
      </c>
      <c r="C16" s="108" t="s">
        <v>134</v>
      </c>
      <c r="D16" s="108" t="s">
        <v>134</v>
      </c>
      <c r="E16" s="108" t="s">
        <v>134</v>
      </c>
      <c r="F16" s="108" t="s">
        <v>134</v>
      </c>
      <c r="G16" s="108" t="s">
        <v>134</v>
      </c>
      <c r="H16" s="108" t="s">
        <v>134</v>
      </c>
      <c r="I16" s="108" t="s">
        <v>134</v>
      </c>
      <c r="J16" s="108" t="s">
        <v>134</v>
      </c>
      <c r="K16" s="131"/>
    </row>
    <row r="17" spans="1:11" ht="22.95" customHeight="1" x14ac:dyDescent="0.2">
      <c r="A17" s="25" t="s">
        <v>32</v>
      </c>
      <c r="B17" s="108" t="s">
        <v>134</v>
      </c>
      <c r="C17" s="108" t="s">
        <v>134</v>
      </c>
      <c r="D17" s="108" t="s">
        <v>134</v>
      </c>
      <c r="E17" s="108" t="s">
        <v>134</v>
      </c>
      <c r="F17" s="108" t="s">
        <v>134</v>
      </c>
      <c r="G17" s="108" t="s">
        <v>134</v>
      </c>
      <c r="H17" s="108" t="s">
        <v>134</v>
      </c>
      <c r="I17" s="108" t="s">
        <v>134</v>
      </c>
      <c r="J17" s="108" t="s">
        <v>134</v>
      </c>
      <c r="K17" s="131"/>
    </row>
    <row r="18" spans="1:11" ht="22.95" customHeight="1" x14ac:dyDescent="0.2">
      <c r="A18" s="28" t="s">
        <v>34</v>
      </c>
      <c r="B18" s="132">
        <v>31</v>
      </c>
      <c r="C18" s="132">
        <f>SUM(C5:C17)</f>
        <v>0</v>
      </c>
      <c r="D18" s="132">
        <f>SUM(D5:D17)</f>
        <v>0</v>
      </c>
      <c r="E18" s="132">
        <v>2</v>
      </c>
      <c r="F18" s="132">
        <v>0</v>
      </c>
      <c r="G18" s="132">
        <f>SUM(G5:G17)</f>
        <v>3</v>
      </c>
      <c r="H18" s="132">
        <v>13</v>
      </c>
      <c r="I18" s="132">
        <v>7</v>
      </c>
      <c r="J18" s="132">
        <v>6</v>
      </c>
      <c r="K18" s="131"/>
    </row>
    <row r="19" spans="1:11" ht="16.2" customHeight="1" x14ac:dyDescent="0.2">
      <c r="A19" s="133"/>
      <c r="J19" s="149" t="s">
        <v>143</v>
      </c>
      <c r="K19" s="88"/>
    </row>
    <row r="20" spans="1:11" ht="26.25" customHeight="1" x14ac:dyDescent="0.25">
      <c r="D20" s="134"/>
    </row>
  </sheetData>
  <mergeCells count="3">
    <mergeCell ref="A1:J1"/>
    <mergeCell ref="A3:A4"/>
    <mergeCell ref="B3:B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612D7-E89E-4198-8DEC-74B479131D7B}">
  <sheetPr codeName="Sheet13"/>
  <dimension ref="A1:I18"/>
  <sheetViews>
    <sheetView tabSelected="1" view="pageBreakPreview" zoomScaleNormal="75" zoomScaleSheetLayoutView="100" workbookViewId="0">
      <selection activeCell="H13" sqref="H13"/>
    </sheetView>
  </sheetViews>
  <sheetFormatPr defaultRowHeight="13.2" x14ac:dyDescent="0.2"/>
  <cols>
    <col min="1" max="1" width="5.796875" style="1" customWidth="1"/>
    <col min="2" max="8" width="8.69921875" style="1" customWidth="1"/>
    <col min="9" max="16384" width="8.796875" style="1"/>
  </cols>
  <sheetData>
    <row r="1" spans="1:9" ht="27" customHeight="1" x14ac:dyDescent="0.2">
      <c r="A1" s="245" t="s">
        <v>203</v>
      </c>
      <c r="B1" s="245"/>
      <c r="C1" s="245"/>
      <c r="D1" s="245"/>
      <c r="E1" s="245"/>
      <c r="F1" s="245"/>
      <c r="G1" s="245"/>
      <c r="H1" s="245"/>
      <c r="I1" s="245"/>
    </row>
    <row r="2" spans="1:9" x14ac:dyDescent="0.2">
      <c r="A2" s="150" t="s">
        <v>204</v>
      </c>
      <c r="I2" s="151" t="s">
        <v>205</v>
      </c>
    </row>
    <row r="3" spans="1:9" x14ac:dyDescent="0.2">
      <c r="A3" s="221" t="s">
        <v>314</v>
      </c>
      <c r="B3" s="221" t="s">
        <v>52</v>
      </c>
      <c r="C3" s="221" t="s">
        <v>206</v>
      </c>
      <c r="D3" s="221"/>
      <c r="E3" s="221"/>
      <c r="F3" s="221"/>
      <c r="G3" s="221"/>
      <c r="H3" s="221"/>
      <c r="I3" s="221"/>
    </row>
    <row r="4" spans="1:9" ht="26.4" x14ac:dyDescent="0.2">
      <c r="A4" s="221"/>
      <c r="B4" s="221"/>
      <c r="C4" s="3" t="s">
        <v>207</v>
      </c>
      <c r="D4" s="174" t="s">
        <v>321</v>
      </c>
      <c r="E4" s="174" t="s">
        <v>320</v>
      </c>
      <c r="F4" s="174" t="s">
        <v>319</v>
      </c>
      <c r="G4" s="174" t="s">
        <v>318</v>
      </c>
      <c r="H4" s="174" t="s">
        <v>317</v>
      </c>
      <c r="I4" s="3" t="s">
        <v>208</v>
      </c>
    </row>
    <row r="5" spans="1:9" ht="22.95" customHeight="1" x14ac:dyDescent="0.2">
      <c r="A5" s="24" t="s">
        <v>209</v>
      </c>
      <c r="B5" s="130">
        <f>SUM(C5:I5)</f>
        <v>21</v>
      </c>
      <c r="C5" s="130">
        <v>1</v>
      </c>
      <c r="D5" s="130">
        <v>1</v>
      </c>
      <c r="E5" s="130">
        <v>1</v>
      </c>
      <c r="F5" s="130">
        <v>3</v>
      </c>
      <c r="G5" s="130">
        <v>1</v>
      </c>
      <c r="H5" s="130">
        <v>2</v>
      </c>
      <c r="I5" s="130">
        <v>12</v>
      </c>
    </row>
    <row r="6" spans="1:9" ht="22.95" customHeight="1" x14ac:dyDescent="0.2">
      <c r="A6" s="26" t="s">
        <v>210</v>
      </c>
      <c r="B6" s="110">
        <f>SUM(C6:I6)</f>
        <v>10</v>
      </c>
      <c r="C6" s="110">
        <v>2</v>
      </c>
      <c r="D6" s="110">
        <v>1</v>
      </c>
      <c r="E6" s="110">
        <v>1</v>
      </c>
      <c r="F6" s="110" t="s">
        <v>133</v>
      </c>
      <c r="G6" s="110">
        <v>2</v>
      </c>
      <c r="H6" s="110" t="s">
        <v>133</v>
      </c>
      <c r="I6" s="110">
        <v>4</v>
      </c>
    </row>
    <row r="7" spans="1:9" ht="22.95" customHeight="1" x14ac:dyDescent="0.2">
      <c r="A7" s="135" t="s">
        <v>137</v>
      </c>
      <c r="B7" s="132">
        <f>SUM(C7:I7)</f>
        <v>31</v>
      </c>
      <c r="C7" s="132">
        <v>3</v>
      </c>
      <c r="D7" s="132">
        <v>2</v>
      </c>
      <c r="E7" s="132">
        <v>2</v>
      </c>
      <c r="F7" s="132">
        <v>3</v>
      </c>
      <c r="G7" s="132">
        <v>3</v>
      </c>
      <c r="H7" s="132">
        <v>2</v>
      </c>
      <c r="I7" s="132">
        <v>16</v>
      </c>
    </row>
    <row r="8" spans="1:9" x14ac:dyDescent="0.2">
      <c r="I8" s="151" t="s">
        <v>143</v>
      </c>
    </row>
    <row r="10" spans="1:9" ht="18" customHeight="1" x14ac:dyDescent="0.2">
      <c r="A10" s="128"/>
      <c r="B10" s="128"/>
      <c r="C10" s="127"/>
      <c r="D10" s="127"/>
      <c r="E10" s="127"/>
    </row>
    <row r="11" spans="1:9" ht="19.95" customHeight="1" x14ac:dyDescent="0.2">
      <c r="A11" s="21"/>
      <c r="B11" s="21"/>
      <c r="C11" s="96"/>
      <c r="D11" s="96"/>
      <c r="E11" s="96"/>
      <c r="F11" s="23"/>
      <c r="G11" s="23"/>
      <c r="H11" s="23"/>
    </row>
    <row r="12" spans="1:9" ht="19.95" customHeight="1" x14ac:dyDescent="0.2">
      <c r="A12" s="136"/>
      <c r="B12" s="137"/>
      <c r="C12" s="12"/>
      <c r="D12" s="12"/>
      <c r="E12" s="12"/>
      <c r="F12" s="23"/>
      <c r="G12" s="23"/>
      <c r="H12" s="23"/>
    </row>
    <row r="13" spans="1:9" ht="25.05" customHeight="1" x14ac:dyDescent="0.2">
      <c r="A13" s="136"/>
      <c r="B13" s="137"/>
      <c r="C13" s="12"/>
      <c r="D13" s="12"/>
      <c r="E13" s="12"/>
      <c r="F13" s="23"/>
      <c r="G13" s="23"/>
      <c r="H13" s="23"/>
    </row>
    <row r="14" spans="1:9" ht="25.05" customHeight="1" x14ac:dyDescent="0.2">
      <c r="A14" s="136"/>
      <c r="B14" s="137"/>
      <c r="C14" s="12"/>
      <c r="D14" s="12"/>
      <c r="E14" s="12"/>
      <c r="F14" s="23"/>
      <c r="G14" s="23"/>
      <c r="H14" s="23"/>
    </row>
    <row r="15" spans="1:9" ht="25.05" customHeight="1" x14ac:dyDescent="0.2">
      <c r="A15" s="136"/>
      <c r="B15" s="137"/>
      <c r="C15" s="12"/>
      <c r="D15" s="12"/>
      <c r="E15" s="138"/>
      <c r="F15" s="23"/>
      <c r="G15" s="23"/>
      <c r="H15" s="23"/>
    </row>
    <row r="16" spans="1:9" ht="25.05" customHeight="1" x14ac:dyDescent="0.2">
      <c r="A16" s="136"/>
      <c r="B16" s="137"/>
      <c r="C16" s="12"/>
      <c r="D16" s="12"/>
      <c r="E16" s="12"/>
      <c r="F16" s="23"/>
      <c r="G16" s="23"/>
      <c r="H16" s="23"/>
    </row>
    <row r="17" spans="1:8" ht="25.05" customHeight="1" x14ac:dyDescent="0.2">
      <c r="A17" s="136"/>
      <c r="B17" s="137"/>
      <c r="C17" s="12"/>
      <c r="D17" s="12"/>
      <c r="E17" s="138"/>
      <c r="F17" s="23"/>
      <c r="G17" s="23"/>
      <c r="H17" s="23"/>
    </row>
    <row r="18" spans="1:8" ht="25.05" customHeight="1" x14ac:dyDescent="0.2">
      <c r="A18" s="136"/>
      <c r="B18" s="137"/>
      <c r="C18" s="12"/>
      <c r="D18" s="12"/>
      <c r="E18" s="12"/>
      <c r="F18" s="23"/>
      <c r="G18" s="23"/>
      <c r="H18" s="23"/>
    </row>
  </sheetData>
  <mergeCells count="4">
    <mergeCell ref="A1:I1"/>
    <mergeCell ref="A3:A4"/>
    <mergeCell ref="B3:B4"/>
    <mergeCell ref="C3:I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7C99-6B59-475C-8291-6FA97B56F179}">
  <sheetPr codeName="Sheet14">
    <tabColor theme="0"/>
  </sheetPr>
  <dimension ref="A1:Q19"/>
  <sheetViews>
    <sheetView view="pageBreakPreview" topLeftCell="A9" zoomScaleNormal="75" zoomScaleSheetLayoutView="100" workbookViewId="0">
      <selection activeCell="Q18" sqref="Q18"/>
    </sheetView>
  </sheetViews>
  <sheetFormatPr defaultColWidth="8.09765625" defaultRowHeight="13.2" x14ac:dyDescent="0.2"/>
  <cols>
    <col min="1" max="1" width="7.296875" style="1" customWidth="1"/>
    <col min="2" max="17" width="3.8984375" style="1" customWidth="1"/>
    <col min="18" max="16384" width="8.09765625" style="1"/>
  </cols>
  <sheetData>
    <row r="1" spans="1:17" ht="27" customHeight="1" x14ac:dyDescent="0.2">
      <c r="A1" s="223" t="s">
        <v>211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x14ac:dyDescent="0.2">
      <c r="A2" s="150" t="s">
        <v>129</v>
      </c>
      <c r="Q2" s="172" t="s">
        <v>212</v>
      </c>
    </row>
    <row r="3" spans="1:17" ht="108.75" customHeight="1" x14ac:dyDescent="0.2">
      <c r="A3" s="139"/>
      <c r="B3" s="140" t="s">
        <v>117</v>
      </c>
      <c r="C3" s="140" t="s">
        <v>213</v>
      </c>
      <c r="D3" s="140" t="s">
        <v>214</v>
      </c>
      <c r="E3" s="141" t="s">
        <v>215</v>
      </c>
      <c r="F3" s="140" t="s">
        <v>216</v>
      </c>
      <c r="G3" s="140" t="s">
        <v>217</v>
      </c>
      <c r="H3" s="140" t="s">
        <v>218</v>
      </c>
      <c r="I3" s="140" t="s">
        <v>219</v>
      </c>
      <c r="J3" s="140" t="s">
        <v>220</v>
      </c>
      <c r="K3" s="140" t="s">
        <v>221</v>
      </c>
      <c r="L3" s="140" t="s">
        <v>222</v>
      </c>
      <c r="M3" s="140" t="s">
        <v>223</v>
      </c>
      <c r="N3" s="140" t="s">
        <v>224</v>
      </c>
      <c r="O3" s="140" t="s">
        <v>225</v>
      </c>
      <c r="P3" s="140" t="s">
        <v>226</v>
      </c>
      <c r="Q3" s="140" t="s">
        <v>227</v>
      </c>
    </row>
    <row r="4" spans="1:17" ht="22.95" customHeight="1" x14ac:dyDescent="0.2">
      <c r="A4" s="24" t="s">
        <v>19</v>
      </c>
      <c r="B4" s="142" t="s">
        <v>132</v>
      </c>
      <c r="C4" s="142" t="s">
        <v>132</v>
      </c>
      <c r="D4" s="142" t="s">
        <v>132</v>
      </c>
      <c r="E4" s="142" t="s">
        <v>132</v>
      </c>
      <c r="F4" s="142" t="s">
        <v>132</v>
      </c>
      <c r="G4" s="142" t="s">
        <v>132</v>
      </c>
      <c r="H4" s="142" t="s">
        <v>132</v>
      </c>
      <c r="I4" s="142" t="s">
        <v>132</v>
      </c>
      <c r="J4" s="142" t="s">
        <v>132</v>
      </c>
      <c r="K4" s="142" t="s">
        <v>132</v>
      </c>
      <c r="L4" s="142" t="s">
        <v>132</v>
      </c>
      <c r="M4" s="142" t="s">
        <v>132</v>
      </c>
      <c r="N4" s="142" t="s">
        <v>132</v>
      </c>
      <c r="O4" s="142" t="s">
        <v>132</v>
      </c>
      <c r="P4" s="142" t="s">
        <v>132</v>
      </c>
      <c r="Q4" s="142" t="s">
        <v>132</v>
      </c>
    </row>
    <row r="5" spans="1:17" ht="22.95" customHeight="1" x14ac:dyDescent="0.2">
      <c r="A5" s="25" t="s">
        <v>20</v>
      </c>
      <c r="B5" s="142" t="s">
        <v>133</v>
      </c>
      <c r="C5" s="142" t="s">
        <v>133</v>
      </c>
      <c r="D5" s="142" t="s">
        <v>133</v>
      </c>
      <c r="E5" s="142" t="s">
        <v>133</v>
      </c>
      <c r="F5" s="142" t="s">
        <v>133</v>
      </c>
      <c r="G5" s="142" t="s">
        <v>133</v>
      </c>
      <c r="H5" s="142" t="s">
        <v>133</v>
      </c>
      <c r="I5" s="142" t="s">
        <v>133</v>
      </c>
      <c r="J5" s="142" t="s">
        <v>133</v>
      </c>
      <c r="K5" s="142" t="s">
        <v>133</v>
      </c>
      <c r="L5" s="142" t="s">
        <v>133</v>
      </c>
      <c r="M5" s="142" t="s">
        <v>133</v>
      </c>
      <c r="N5" s="142" t="s">
        <v>133</v>
      </c>
      <c r="O5" s="142" t="s">
        <v>133</v>
      </c>
      <c r="P5" s="142" t="s">
        <v>133</v>
      </c>
      <c r="Q5" s="142" t="s">
        <v>133</v>
      </c>
    </row>
    <row r="6" spans="1:17" ht="22.95" customHeight="1" x14ac:dyDescent="0.2">
      <c r="A6" s="25" t="s">
        <v>21</v>
      </c>
      <c r="B6" s="142">
        <f t="shared" ref="B6:B8" si="0">SUM(C6:Q6)</f>
        <v>5</v>
      </c>
      <c r="C6" s="142">
        <v>0</v>
      </c>
      <c r="D6" s="142">
        <v>0</v>
      </c>
      <c r="E6" s="142">
        <v>0</v>
      </c>
      <c r="F6" s="142">
        <v>4</v>
      </c>
      <c r="G6" s="142">
        <v>0</v>
      </c>
      <c r="H6" s="142">
        <v>0</v>
      </c>
      <c r="I6" s="142">
        <v>0</v>
      </c>
      <c r="J6" s="142">
        <v>0</v>
      </c>
      <c r="K6" s="142">
        <v>1</v>
      </c>
      <c r="L6" s="142">
        <v>0</v>
      </c>
      <c r="M6" s="142">
        <v>0</v>
      </c>
      <c r="N6" s="142">
        <v>0</v>
      </c>
      <c r="O6" s="142">
        <v>0</v>
      </c>
      <c r="P6" s="142">
        <v>0</v>
      </c>
      <c r="Q6" s="142">
        <v>0</v>
      </c>
    </row>
    <row r="7" spans="1:17" ht="22.95" customHeight="1" x14ac:dyDescent="0.2">
      <c r="A7" s="25" t="s">
        <v>22</v>
      </c>
      <c r="B7" s="142">
        <f t="shared" si="0"/>
        <v>3</v>
      </c>
      <c r="C7" s="142">
        <v>0</v>
      </c>
      <c r="D7" s="142">
        <v>0</v>
      </c>
      <c r="E7" s="142">
        <v>0</v>
      </c>
      <c r="F7" s="142">
        <v>3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  <c r="P7" s="142">
        <v>0</v>
      </c>
      <c r="Q7" s="142">
        <v>0</v>
      </c>
    </row>
    <row r="8" spans="1:17" ht="22.95" customHeight="1" x14ac:dyDescent="0.2">
      <c r="A8" s="25" t="s">
        <v>23</v>
      </c>
      <c r="B8" s="142">
        <f t="shared" si="0"/>
        <v>5</v>
      </c>
      <c r="C8" s="142">
        <v>0</v>
      </c>
      <c r="D8" s="142">
        <v>0</v>
      </c>
      <c r="E8" s="142">
        <v>0</v>
      </c>
      <c r="F8" s="142">
        <v>1</v>
      </c>
      <c r="G8" s="142">
        <v>1</v>
      </c>
      <c r="H8" s="142">
        <v>0</v>
      </c>
      <c r="I8" s="142">
        <v>0</v>
      </c>
      <c r="J8" s="142">
        <v>3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</row>
    <row r="9" spans="1:17" ht="22.95" customHeight="1" x14ac:dyDescent="0.2">
      <c r="A9" s="25" t="s">
        <v>24</v>
      </c>
      <c r="B9" s="142" t="s">
        <v>134</v>
      </c>
      <c r="C9" s="142" t="s">
        <v>134</v>
      </c>
      <c r="D9" s="142" t="s">
        <v>134</v>
      </c>
      <c r="E9" s="142" t="s">
        <v>134</v>
      </c>
      <c r="F9" s="142" t="s">
        <v>134</v>
      </c>
      <c r="G9" s="142" t="s">
        <v>134</v>
      </c>
      <c r="H9" s="142" t="s">
        <v>134</v>
      </c>
      <c r="I9" s="142" t="s">
        <v>134</v>
      </c>
      <c r="J9" s="142" t="s">
        <v>134</v>
      </c>
      <c r="K9" s="142" t="s">
        <v>134</v>
      </c>
      <c r="L9" s="142" t="s">
        <v>134</v>
      </c>
      <c r="M9" s="142" t="s">
        <v>134</v>
      </c>
      <c r="N9" s="142" t="s">
        <v>134</v>
      </c>
      <c r="O9" s="142" t="s">
        <v>134</v>
      </c>
      <c r="P9" s="142" t="s">
        <v>134</v>
      </c>
      <c r="Q9" s="142" t="s">
        <v>134</v>
      </c>
    </row>
    <row r="10" spans="1:17" ht="22.95" customHeight="1" x14ac:dyDescent="0.2">
      <c r="A10" s="25" t="s">
        <v>26</v>
      </c>
      <c r="B10" s="142" t="s">
        <v>132</v>
      </c>
      <c r="C10" s="142" t="s">
        <v>132</v>
      </c>
      <c r="D10" s="142" t="s">
        <v>132</v>
      </c>
      <c r="E10" s="142" t="s">
        <v>132</v>
      </c>
      <c r="F10" s="142" t="s">
        <v>132</v>
      </c>
      <c r="G10" s="142" t="s">
        <v>132</v>
      </c>
      <c r="H10" s="142" t="s">
        <v>132</v>
      </c>
      <c r="I10" s="142" t="s">
        <v>132</v>
      </c>
      <c r="J10" s="142" t="s">
        <v>132</v>
      </c>
      <c r="K10" s="142" t="s">
        <v>132</v>
      </c>
      <c r="L10" s="142" t="s">
        <v>132</v>
      </c>
      <c r="M10" s="142" t="s">
        <v>132</v>
      </c>
      <c r="N10" s="142" t="s">
        <v>132</v>
      </c>
      <c r="O10" s="142" t="s">
        <v>132</v>
      </c>
      <c r="P10" s="142" t="s">
        <v>132</v>
      </c>
      <c r="Q10" s="142" t="s">
        <v>132</v>
      </c>
    </row>
    <row r="11" spans="1:17" ht="22.95" customHeight="1" x14ac:dyDescent="0.2">
      <c r="A11" s="25" t="s">
        <v>27</v>
      </c>
      <c r="B11" s="142" t="s">
        <v>133</v>
      </c>
      <c r="C11" s="142" t="s">
        <v>133</v>
      </c>
      <c r="D11" s="142" t="s">
        <v>133</v>
      </c>
      <c r="E11" s="142" t="s">
        <v>133</v>
      </c>
      <c r="F11" s="142" t="s">
        <v>133</v>
      </c>
      <c r="G11" s="142" t="s">
        <v>133</v>
      </c>
      <c r="H11" s="142" t="s">
        <v>133</v>
      </c>
      <c r="I11" s="142" t="s">
        <v>133</v>
      </c>
      <c r="J11" s="142" t="s">
        <v>133</v>
      </c>
      <c r="K11" s="142" t="s">
        <v>133</v>
      </c>
      <c r="L11" s="142" t="s">
        <v>133</v>
      </c>
      <c r="M11" s="142" t="s">
        <v>133</v>
      </c>
      <c r="N11" s="142" t="s">
        <v>133</v>
      </c>
      <c r="O11" s="142" t="s">
        <v>133</v>
      </c>
      <c r="P11" s="142" t="s">
        <v>133</v>
      </c>
      <c r="Q11" s="142" t="s">
        <v>133</v>
      </c>
    </row>
    <row r="12" spans="1:17" ht="22.95" customHeight="1" x14ac:dyDescent="0.2">
      <c r="A12" s="25" t="s">
        <v>28</v>
      </c>
      <c r="B12" s="142" t="s">
        <v>133</v>
      </c>
      <c r="C12" s="142" t="s">
        <v>133</v>
      </c>
      <c r="D12" s="142" t="s">
        <v>133</v>
      </c>
      <c r="E12" s="142" t="s">
        <v>133</v>
      </c>
      <c r="F12" s="142" t="s">
        <v>133</v>
      </c>
      <c r="G12" s="142" t="s">
        <v>133</v>
      </c>
      <c r="H12" s="142" t="s">
        <v>133</v>
      </c>
      <c r="I12" s="142" t="s">
        <v>133</v>
      </c>
      <c r="J12" s="142" t="s">
        <v>133</v>
      </c>
      <c r="K12" s="142" t="s">
        <v>133</v>
      </c>
      <c r="L12" s="142" t="s">
        <v>133</v>
      </c>
      <c r="M12" s="142" t="s">
        <v>133</v>
      </c>
      <c r="N12" s="142" t="s">
        <v>133</v>
      </c>
      <c r="O12" s="142" t="s">
        <v>133</v>
      </c>
      <c r="P12" s="142" t="s">
        <v>133</v>
      </c>
      <c r="Q12" s="142" t="s">
        <v>133</v>
      </c>
    </row>
    <row r="13" spans="1:17" ht="22.95" customHeight="1" x14ac:dyDescent="0.2">
      <c r="A13" s="25" t="s">
        <v>29</v>
      </c>
      <c r="B13" s="142" t="s">
        <v>134</v>
      </c>
      <c r="C13" s="142" t="s">
        <v>134</v>
      </c>
      <c r="D13" s="142" t="s">
        <v>134</v>
      </c>
      <c r="E13" s="142" t="s">
        <v>134</v>
      </c>
      <c r="F13" s="142" t="s">
        <v>134</v>
      </c>
      <c r="G13" s="142" t="s">
        <v>134</v>
      </c>
      <c r="H13" s="142" t="s">
        <v>134</v>
      </c>
      <c r="I13" s="142" t="s">
        <v>134</v>
      </c>
      <c r="J13" s="142" t="s">
        <v>134</v>
      </c>
      <c r="K13" s="142" t="s">
        <v>134</v>
      </c>
      <c r="L13" s="142" t="s">
        <v>134</v>
      </c>
      <c r="M13" s="142" t="s">
        <v>134</v>
      </c>
      <c r="N13" s="142" t="s">
        <v>134</v>
      </c>
      <c r="O13" s="142"/>
      <c r="P13" s="142" t="s">
        <v>134</v>
      </c>
      <c r="Q13" s="142" t="s">
        <v>134</v>
      </c>
    </row>
    <row r="14" spans="1:17" ht="22.95" customHeight="1" x14ac:dyDescent="0.2">
      <c r="A14" s="25" t="s">
        <v>30</v>
      </c>
      <c r="B14" s="142" t="s">
        <v>132</v>
      </c>
      <c r="C14" s="142" t="s">
        <v>132</v>
      </c>
      <c r="D14" s="142" t="s">
        <v>132</v>
      </c>
      <c r="E14" s="142" t="s">
        <v>132</v>
      </c>
      <c r="F14" s="142" t="s">
        <v>132</v>
      </c>
      <c r="G14" s="142" t="s">
        <v>132</v>
      </c>
      <c r="H14" s="142" t="s">
        <v>132</v>
      </c>
      <c r="I14" s="142" t="s">
        <v>132</v>
      </c>
      <c r="J14" s="142" t="s">
        <v>132</v>
      </c>
      <c r="K14" s="142" t="s">
        <v>132</v>
      </c>
      <c r="L14" s="142" t="s">
        <v>132</v>
      </c>
      <c r="M14" s="142" t="s">
        <v>132</v>
      </c>
      <c r="N14" s="142" t="s">
        <v>132</v>
      </c>
      <c r="O14" s="142" t="s">
        <v>132</v>
      </c>
      <c r="P14" s="142" t="s">
        <v>132</v>
      </c>
      <c r="Q14" s="142" t="s">
        <v>132</v>
      </c>
    </row>
    <row r="15" spans="1:17" ht="22.95" customHeight="1" x14ac:dyDescent="0.2">
      <c r="A15" s="25" t="s">
        <v>31</v>
      </c>
      <c r="B15" s="142" t="s">
        <v>134</v>
      </c>
      <c r="C15" s="142" t="s">
        <v>134</v>
      </c>
      <c r="D15" s="142" t="s">
        <v>134</v>
      </c>
      <c r="E15" s="142" t="s">
        <v>134</v>
      </c>
      <c r="F15" s="142" t="s">
        <v>134</v>
      </c>
      <c r="G15" s="142" t="s">
        <v>134</v>
      </c>
      <c r="H15" s="142" t="s">
        <v>134</v>
      </c>
      <c r="I15" s="142" t="s">
        <v>134</v>
      </c>
      <c r="J15" s="142" t="s">
        <v>134</v>
      </c>
      <c r="K15" s="142" t="s">
        <v>134</v>
      </c>
      <c r="L15" s="142" t="s">
        <v>134</v>
      </c>
      <c r="M15" s="142" t="s">
        <v>134</v>
      </c>
      <c r="N15" s="142" t="s">
        <v>134</v>
      </c>
      <c r="O15" s="142" t="s">
        <v>134</v>
      </c>
      <c r="P15" s="142" t="s">
        <v>134</v>
      </c>
      <c r="Q15" s="142" t="s">
        <v>134</v>
      </c>
    </row>
    <row r="16" spans="1:17" ht="22.95" customHeight="1" x14ac:dyDescent="0.2">
      <c r="A16" s="26" t="s">
        <v>32</v>
      </c>
      <c r="B16" s="142" t="s">
        <v>132</v>
      </c>
      <c r="C16" s="142" t="s">
        <v>132</v>
      </c>
      <c r="D16" s="142" t="s">
        <v>132</v>
      </c>
      <c r="E16" s="142" t="s">
        <v>132</v>
      </c>
      <c r="F16" s="142" t="s">
        <v>132</v>
      </c>
      <c r="G16" s="142" t="s">
        <v>132</v>
      </c>
      <c r="H16" s="142" t="s">
        <v>132</v>
      </c>
      <c r="I16" s="142" t="s">
        <v>132</v>
      </c>
      <c r="J16" s="142" t="s">
        <v>132</v>
      </c>
      <c r="K16" s="142" t="s">
        <v>132</v>
      </c>
      <c r="L16" s="142" t="s">
        <v>132</v>
      </c>
      <c r="M16" s="142" t="s">
        <v>132</v>
      </c>
      <c r="N16" s="142" t="s">
        <v>132</v>
      </c>
      <c r="O16" s="142" t="s">
        <v>132</v>
      </c>
      <c r="P16" s="142" t="s">
        <v>132</v>
      </c>
      <c r="Q16" s="142" t="s">
        <v>132</v>
      </c>
    </row>
    <row r="17" spans="1:17" ht="22.95" customHeight="1" x14ac:dyDescent="0.2">
      <c r="A17" s="28" t="s">
        <v>34</v>
      </c>
      <c r="B17" s="28">
        <v>22</v>
      </c>
      <c r="C17" s="28" t="s">
        <v>133</v>
      </c>
      <c r="D17" s="28" t="s">
        <v>133</v>
      </c>
      <c r="E17" s="28">
        <v>1</v>
      </c>
      <c r="F17" s="28">
        <v>9</v>
      </c>
      <c r="G17" s="28">
        <v>2</v>
      </c>
      <c r="H17" s="28">
        <v>1</v>
      </c>
      <c r="I17" s="28">
        <v>2</v>
      </c>
      <c r="J17" s="28">
        <v>5</v>
      </c>
      <c r="K17" s="28">
        <v>1</v>
      </c>
      <c r="L17" s="28" t="s">
        <v>133</v>
      </c>
      <c r="M17" s="28" t="s">
        <v>133</v>
      </c>
      <c r="N17" s="28" t="s">
        <v>133</v>
      </c>
      <c r="O17" s="28">
        <v>1</v>
      </c>
      <c r="P17" s="28" t="s">
        <v>133</v>
      </c>
      <c r="Q17" s="28" t="s">
        <v>133</v>
      </c>
    </row>
    <row r="18" spans="1:17" ht="16.2" customHeight="1" x14ac:dyDescent="0.2">
      <c r="A18" s="133"/>
      <c r="Q18" s="149" t="s">
        <v>143</v>
      </c>
    </row>
    <row r="19" spans="1:17" ht="19.2" x14ac:dyDescent="0.25">
      <c r="E19" s="134"/>
    </row>
  </sheetData>
  <mergeCells count="1">
    <mergeCell ref="A1:Q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20BC-1860-4A3E-8D90-DA8773E18662}">
  <sheetPr codeName="Sheet4"/>
  <dimension ref="A1:F20"/>
  <sheetViews>
    <sheetView view="pageBreakPreview" zoomScale="115" zoomScaleNormal="85" zoomScaleSheetLayoutView="115" workbookViewId="0">
      <selection activeCell="F17" sqref="F17"/>
    </sheetView>
  </sheetViews>
  <sheetFormatPr defaultRowHeight="13.2" x14ac:dyDescent="0.2"/>
  <cols>
    <col min="1" max="1" width="8.69921875" style="177"/>
    <col min="2" max="6" width="10.09765625" style="177" customWidth="1"/>
    <col min="7" max="257" width="8.69921875" style="177"/>
    <col min="258" max="262" width="10.09765625" style="177" customWidth="1"/>
    <col min="263" max="513" width="8.69921875" style="177"/>
    <col min="514" max="518" width="10.09765625" style="177" customWidth="1"/>
    <col min="519" max="769" width="8.69921875" style="177"/>
    <col min="770" max="774" width="10.09765625" style="177" customWidth="1"/>
    <col min="775" max="1025" width="8.69921875" style="177"/>
    <col min="1026" max="1030" width="10.09765625" style="177" customWidth="1"/>
    <col min="1031" max="1281" width="8.69921875" style="177"/>
    <col min="1282" max="1286" width="10.09765625" style="177" customWidth="1"/>
    <col min="1287" max="1537" width="8.69921875" style="177"/>
    <col min="1538" max="1542" width="10.09765625" style="177" customWidth="1"/>
    <col min="1543" max="1793" width="8.69921875" style="177"/>
    <col min="1794" max="1798" width="10.09765625" style="177" customWidth="1"/>
    <col min="1799" max="2049" width="8.69921875" style="177"/>
    <col min="2050" max="2054" width="10.09765625" style="177" customWidth="1"/>
    <col min="2055" max="2305" width="8.69921875" style="177"/>
    <col min="2306" max="2310" width="10.09765625" style="177" customWidth="1"/>
    <col min="2311" max="2561" width="8.69921875" style="177"/>
    <col min="2562" max="2566" width="10.09765625" style="177" customWidth="1"/>
    <col min="2567" max="2817" width="8.69921875" style="177"/>
    <col min="2818" max="2822" width="10.09765625" style="177" customWidth="1"/>
    <col min="2823" max="3073" width="8.69921875" style="177"/>
    <col min="3074" max="3078" width="10.09765625" style="177" customWidth="1"/>
    <col min="3079" max="3329" width="8.69921875" style="177"/>
    <col min="3330" max="3334" width="10.09765625" style="177" customWidth="1"/>
    <col min="3335" max="3585" width="8.69921875" style="177"/>
    <col min="3586" max="3590" width="10.09765625" style="177" customWidth="1"/>
    <col min="3591" max="3841" width="8.69921875" style="177"/>
    <col min="3842" max="3846" width="10.09765625" style="177" customWidth="1"/>
    <col min="3847" max="4097" width="8.69921875" style="177"/>
    <col min="4098" max="4102" width="10.09765625" style="177" customWidth="1"/>
    <col min="4103" max="4353" width="8.69921875" style="177"/>
    <col min="4354" max="4358" width="10.09765625" style="177" customWidth="1"/>
    <col min="4359" max="4609" width="8.69921875" style="177"/>
    <col min="4610" max="4614" width="10.09765625" style="177" customWidth="1"/>
    <col min="4615" max="4865" width="8.69921875" style="177"/>
    <col min="4866" max="4870" width="10.09765625" style="177" customWidth="1"/>
    <col min="4871" max="5121" width="8.69921875" style="177"/>
    <col min="5122" max="5126" width="10.09765625" style="177" customWidth="1"/>
    <col min="5127" max="5377" width="8.69921875" style="177"/>
    <col min="5378" max="5382" width="10.09765625" style="177" customWidth="1"/>
    <col min="5383" max="5633" width="8.69921875" style="177"/>
    <col min="5634" max="5638" width="10.09765625" style="177" customWidth="1"/>
    <col min="5639" max="5889" width="8.69921875" style="177"/>
    <col min="5890" max="5894" width="10.09765625" style="177" customWidth="1"/>
    <col min="5895" max="6145" width="8.69921875" style="177"/>
    <col min="6146" max="6150" width="10.09765625" style="177" customWidth="1"/>
    <col min="6151" max="6401" width="8.69921875" style="177"/>
    <col min="6402" max="6406" width="10.09765625" style="177" customWidth="1"/>
    <col min="6407" max="6657" width="8.69921875" style="177"/>
    <col min="6658" max="6662" width="10.09765625" style="177" customWidth="1"/>
    <col min="6663" max="6913" width="8.69921875" style="177"/>
    <col min="6914" max="6918" width="10.09765625" style="177" customWidth="1"/>
    <col min="6919" max="7169" width="8.69921875" style="177"/>
    <col min="7170" max="7174" width="10.09765625" style="177" customWidth="1"/>
    <col min="7175" max="7425" width="8.69921875" style="177"/>
    <col min="7426" max="7430" width="10.09765625" style="177" customWidth="1"/>
    <col min="7431" max="7681" width="8.69921875" style="177"/>
    <col min="7682" max="7686" width="10.09765625" style="177" customWidth="1"/>
    <col min="7687" max="7937" width="8.69921875" style="177"/>
    <col min="7938" max="7942" width="10.09765625" style="177" customWidth="1"/>
    <col min="7943" max="8193" width="8.69921875" style="177"/>
    <col min="8194" max="8198" width="10.09765625" style="177" customWidth="1"/>
    <col min="8199" max="8449" width="8.69921875" style="177"/>
    <col min="8450" max="8454" width="10.09765625" style="177" customWidth="1"/>
    <col min="8455" max="8705" width="8.69921875" style="177"/>
    <col min="8706" max="8710" width="10.09765625" style="177" customWidth="1"/>
    <col min="8711" max="8961" width="8.69921875" style="177"/>
    <col min="8962" max="8966" width="10.09765625" style="177" customWidth="1"/>
    <col min="8967" max="9217" width="8.69921875" style="177"/>
    <col min="9218" max="9222" width="10.09765625" style="177" customWidth="1"/>
    <col min="9223" max="9473" width="8.69921875" style="177"/>
    <col min="9474" max="9478" width="10.09765625" style="177" customWidth="1"/>
    <col min="9479" max="9729" width="8.69921875" style="177"/>
    <col min="9730" max="9734" width="10.09765625" style="177" customWidth="1"/>
    <col min="9735" max="9985" width="8.69921875" style="177"/>
    <col min="9986" max="9990" width="10.09765625" style="177" customWidth="1"/>
    <col min="9991" max="10241" width="8.69921875" style="177"/>
    <col min="10242" max="10246" width="10.09765625" style="177" customWidth="1"/>
    <col min="10247" max="10497" width="8.69921875" style="177"/>
    <col min="10498" max="10502" width="10.09765625" style="177" customWidth="1"/>
    <col min="10503" max="10753" width="8.69921875" style="177"/>
    <col min="10754" max="10758" width="10.09765625" style="177" customWidth="1"/>
    <col min="10759" max="11009" width="8.69921875" style="177"/>
    <col min="11010" max="11014" width="10.09765625" style="177" customWidth="1"/>
    <col min="11015" max="11265" width="8.69921875" style="177"/>
    <col min="11266" max="11270" width="10.09765625" style="177" customWidth="1"/>
    <col min="11271" max="11521" width="8.69921875" style="177"/>
    <col min="11522" max="11526" width="10.09765625" style="177" customWidth="1"/>
    <col min="11527" max="11777" width="8.69921875" style="177"/>
    <col min="11778" max="11782" width="10.09765625" style="177" customWidth="1"/>
    <col min="11783" max="12033" width="8.69921875" style="177"/>
    <col min="12034" max="12038" width="10.09765625" style="177" customWidth="1"/>
    <col min="12039" max="12289" width="8.69921875" style="177"/>
    <col min="12290" max="12294" width="10.09765625" style="177" customWidth="1"/>
    <col min="12295" max="12545" width="8.69921875" style="177"/>
    <col min="12546" max="12550" width="10.09765625" style="177" customWidth="1"/>
    <col min="12551" max="12801" width="8.69921875" style="177"/>
    <col min="12802" max="12806" width="10.09765625" style="177" customWidth="1"/>
    <col min="12807" max="13057" width="8.69921875" style="177"/>
    <col min="13058" max="13062" width="10.09765625" style="177" customWidth="1"/>
    <col min="13063" max="13313" width="8.69921875" style="177"/>
    <col min="13314" max="13318" width="10.09765625" style="177" customWidth="1"/>
    <col min="13319" max="13569" width="8.69921875" style="177"/>
    <col min="13570" max="13574" width="10.09765625" style="177" customWidth="1"/>
    <col min="13575" max="13825" width="8.69921875" style="177"/>
    <col min="13826" max="13830" width="10.09765625" style="177" customWidth="1"/>
    <col min="13831" max="14081" width="8.69921875" style="177"/>
    <col min="14082" max="14086" width="10.09765625" style="177" customWidth="1"/>
    <col min="14087" max="14337" width="8.69921875" style="177"/>
    <col min="14338" max="14342" width="10.09765625" style="177" customWidth="1"/>
    <col min="14343" max="14593" width="8.69921875" style="177"/>
    <col min="14594" max="14598" width="10.09765625" style="177" customWidth="1"/>
    <col min="14599" max="14849" width="8.69921875" style="177"/>
    <col min="14850" max="14854" width="10.09765625" style="177" customWidth="1"/>
    <col min="14855" max="15105" width="8.69921875" style="177"/>
    <col min="15106" max="15110" width="10.09765625" style="177" customWidth="1"/>
    <col min="15111" max="15361" width="8.69921875" style="177"/>
    <col min="15362" max="15366" width="10.09765625" style="177" customWidth="1"/>
    <col min="15367" max="15617" width="8.69921875" style="177"/>
    <col min="15618" max="15622" width="10.09765625" style="177" customWidth="1"/>
    <col min="15623" max="15873" width="8.69921875" style="177"/>
    <col min="15874" max="15878" width="10.09765625" style="177" customWidth="1"/>
    <col min="15879" max="16129" width="8.69921875" style="177"/>
    <col min="16130" max="16134" width="10.09765625" style="177" customWidth="1"/>
    <col min="16135" max="16384" width="8.69921875" style="177"/>
  </cols>
  <sheetData>
    <row r="1" spans="1:6" ht="27" customHeight="1" x14ac:dyDescent="0.2">
      <c r="A1" s="246" t="s">
        <v>41</v>
      </c>
      <c r="B1" s="246"/>
      <c r="C1" s="246"/>
      <c r="D1" s="246"/>
      <c r="E1" s="246"/>
      <c r="F1" s="246"/>
    </row>
    <row r="2" spans="1:6" x14ac:dyDescent="0.2">
      <c r="F2" s="178" t="s">
        <v>16</v>
      </c>
    </row>
    <row r="3" spans="1:6" ht="19.95" customHeight="1" x14ac:dyDescent="0.2">
      <c r="A3" s="247" t="s">
        <v>42</v>
      </c>
      <c r="B3" s="247" t="s">
        <v>43</v>
      </c>
      <c r="C3" s="247" t="s">
        <v>44</v>
      </c>
      <c r="D3" s="247" t="s">
        <v>45</v>
      </c>
      <c r="E3" s="33" t="s">
        <v>46</v>
      </c>
      <c r="F3" s="33" t="s">
        <v>47</v>
      </c>
    </row>
    <row r="4" spans="1:6" ht="19.95" customHeight="1" x14ac:dyDescent="0.2">
      <c r="A4" s="248"/>
      <c r="B4" s="248"/>
      <c r="C4" s="248"/>
      <c r="D4" s="248"/>
      <c r="E4" s="34" t="s">
        <v>48</v>
      </c>
      <c r="F4" s="34" t="s">
        <v>49</v>
      </c>
    </row>
    <row r="5" spans="1:6" ht="22.95" customHeight="1" x14ac:dyDescent="0.2">
      <c r="A5" s="179" t="s">
        <v>19</v>
      </c>
      <c r="B5" s="180">
        <v>5</v>
      </c>
      <c r="C5" s="180">
        <v>94</v>
      </c>
      <c r="D5" s="181">
        <v>18.972000000000001</v>
      </c>
      <c r="E5" s="180">
        <f>ROUNDDOWN((D5*1000)/(C5/10),0)</f>
        <v>2018</v>
      </c>
      <c r="F5" s="182">
        <f>(D5/B5)</f>
        <v>3.7944000000000004</v>
      </c>
    </row>
    <row r="6" spans="1:6" ht="22.95" customHeight="1" x14ac:dyDescent="0.2">
      <c r="A6" s="183" t="s">
        <v>20</v>
      </c>
      <c r="B6" s="184" t="s">
        <v>14</v>
      </c>
      <c r="C6" s="184" t="s">
        <v>14</v>
      </c>
      <c r="D6" s="185" t="s">
        <v>14</v>
      </c>
      <c r="E6" s="184" t="s">
        <v>14</v>
      </c>
      <c r="F6" s="186" t="s">
        <v>14</v>
      </c>
    </row>
    <row r="7" spans="1:6" ht="22.95" customHeight="1" x14ac:dyDescent="0.2">
      <c r="A7" s="183" t="s">
        <v>21</v>
      </c>
      <c r="B7" s="187">
        <v>37</v>
      </c>
      <c r="C7" s="187">
        <v>346</v>
      </c>
      <c r="D7" s="188">
        <v>137.91499999999999</v>
      </c>
      <c r="E7" s="187">
        <f t="shared" ref="E7:E14" si="0">ROUNDDOWN((D7*1000)/(C7/10),0)</f>
        <v>3985</v>
      </c>
      <c r="F7" s="189">
        <f t="shared" ref="F7:F14" si="1">(D7/B7)</f>
        <v>3.7274324324324324</v>
      </c>
    </row>
    <row r="8" spans="1:6" ht="22.95" customHeight="1" x14ac:dyDescent="0.2">
      <c r="A8" s="183" t="s">
        <v>22</v>
      </c>
      <c r="B8" s="187">
        <v>7</v>
      </c>
      <c r="C8" s="187">
        <v>69</v>
      </c>
      <c r="D8" s="188">
        <v>11.823</v>
      </c>
      <c r="E8" s="187">
        <f t="shared" si="0"/>
        <v>1713</v>
      </c>
      <c r="F8" s="189">
        <f t="shared" si="1"/>
        <v>1.6890000000000001</v>
      </c>
    </row>
    <row r="9" spans="1:6" ht="22.95" customHeight="1" x14ac:dyDescent="0.2">
      <c r="A9" s="183" t="s">
        <v>23</v>
      </c>
      <c r="B9" s="187">
        <v>10</v>
      </c>
      <c r="C9" s="187">
        <v>164</v>
      </c>
      <c r="D9" s="188">
        <v>59.408000000000001</v>
      </c>
      <c r="E9" s="187">
        <f t="shared" si="0"/>
        <v>3622</v>
      </c>
      <c r="F9" s="189">
        <f t="shared" si="1"/>
        <v>5.9408000000000003</v>
      </c>
    </row>
    <row r="10" spans="1:6" ht="22.95" customHeight="1" x14ac:dyDescent="0.2">
      <c r="A10" s="183" t="s">
        <v>24</v>
      </c>
      <c r="B10" s="184">
        <v>3</v>
      </c>
      <c r="C10" s="184">
        <v>16</v>
      </c>
      <c r="D10" s="185">
        <v>2.476</v>
      </c>
      <c r="E10" s="187">
        <f t="shared" si="0"/>
        <v>1547</v>
      </c>
      <c r="F10" s="189">
        <f t="shared" si="1"/>
        <v>0.82533333333333336</v>
      </c>
    </row>
    <row r="11" spans="1:6" ht="22.95" customHeight="1" x14ac:dyDescent="0.2">
      <c r="A11" s="183" t="s">
        <v>26</v>
      </c>
      <c r="B11" s="184" t="s">
        <v>14</v>
      </c>
      <c r="C11" s="184" t="s">
        <v>14</v>
      </c>
      <c r="D11" s="185" t="s">
        <v>14</v>
      </c>
      <c r="E11" s="184" t="s">
        <v>14</v>
      </c>
      <c r="F11" s="190" t="s">
        <v>14</v>
      </c>
    </row>
    <row r="12" spans="1:6" ht="22.95" customHeight="1" x14ac:dyDescent="0.2">
      <c r="A12" s="183" t="s">
        <v>27</v>
      </c>
      <c r="B12" s="184" t="s">
        <v>14</v>
      </c>
      <c r="C12" s="184" t="s">
        <v>14</v>
      </c>
      <c r="D12" s="185" t="s">
        <v>14</v>
      </c>
      <c r="E12" s="184" t="s">
        <v>14</v>
      </c>
      <c r="F12" s="184" t="s">
        <v>14</v>
      </c>
    </row>
    <row r="13" spans="1:6" ht="22.95" customHeight="1" x14ac:dyDescent="0.2">
      <c r="A13" s="183" t="s">
        <v>28</v>
      </c>
      <c r="B13" s="184" t="s">
        <v>14</v>
      </c>
      <c r="C13" s="184" t="s">
        <v>14</v>
      </c>
      <c r="D13" s="185" t="s">
        <v>14</v>
      </c>
      <c r="E13" s="184" t="s">
        <v>14</v>
      </c>
      <c r="F13" s="186"/>
    </row>
    <row r="14" spans="1:6" ht="22.95" customHeight="1" x14ac:dyDescent="0.2">
      <c r="A14" s="183" t="s">
        <v>29</v>
      </c>
      <c r="B14" s="187">
        <v>17</v>
      </c>
      <c r="C14" s="187">
        <v>168</v>
      </c>
      <c r="D14" s="188">
        <v>49.631999999999998</v>
      </c>
      <c r="E14" s="187">
        <f t="shared" si="0"/>
        <v>2954</v>
      </c>
      <c r="F14" s="189">
        <f t="shared" si="1"/>
        <v>2.9195294117647057</v>
      </c>
    </row>
    <row r="15" spans="1:6" ht="22.95" customHeight="1" x14ac:dyDescent="0.2">
      <c r="A15" s="183" t="s">
        <v>30</v>
      </c>
      <c r="B15" s="184">
        <v>1</v>
      </c>
      <c r="C15" s="184" t="s">
        <v>54</v>
      </c>
      <c r="D15" s="185" t="s">
        <v>54</v>
      </c>
      <c r="E15" s="184" t="s">
        <v>54</v>
      </c>
      <c r="F15" s="186" t="s">
        <v>54</v>
      </c>
    </row>
    <row r="16" spans="1:6" ht="22.95" customHeight="1" x14ac:dyDescent="0.2">
      <c r="A16" s="183" t="s">
        <v>31</v>
      </c>
      <c r="B16" s="184" t="s">
        <v>14</v>
      </c>
      <c r="C16" s="184" t="s">
        <v>14</v>
      </c>
      <c r="D16" s="185" t="s">
        <v>14</v>
      </c>
      <c r="E16" s="184" t="s">
        <v>14</v>
      </c>
      <c r="F16" s="186" t="s">
        <v>14</v>
      </c>
    </row>
    <row r="17" spans="1:6" ht="22.95" customHeight="1" x14ac:dyDescent="0.2">
      <c r="A17" s="183" t="s">
        <v>50</v>
      </c>
      <c r="B17" s="187">
        <v>2</v>
      </c>
      <c r="C17" s="184" t="s">
        <v>54</v>
      </c>
      <c r="D17" s="185" t="s">
        <v>54</v>
      </c>
      <c r="E17" s="184" t="s">
        <v>54</v>
      </c>
      <c r="F17" s="186" t="s">
        <v>54</v>
      </c>
    </row>
    <row r="18" spans="1:6" ht="22.95" customHeight="1" x14ac:dyDescent="0.2">
      <c r="A18" s="183" t="s">
        <v>51</v>
      </c>
      <c r="B18" s="184" t="s">
        <v>14</v>
      </c>
      <c r="C18" s="184" t="s">
        <v>14</v>
      </c>
      <c r="D18" s="185" t="s">
        <v>14</v>
      </c>
      <c r="E18" s="184" t="s">
        <v>14</v>
      </c>
      <c r="F18" s="186" t="s">
        <v>14</v>
      </c>
    </row>
    <row r="19" spans="1:6" ht="22.95" customHeight="1" x14ac:dyDescent="0.2">
      <c r="A19" s="191" t="s">
        <v>52</v>
      </c>
      <c r="B19" s="192">
        <f>SUM(B5:B18)</f>
        <v>82</v>
      </c>
      <c r="C19" s="193">
        <v>882</v>
      </c>
      <c r="D19" s="194">
        <v>292.26</v>
      </c>
      <c r="E19" s="192">
        <f t="shared" ref="E19" si="2">ROUNDDOWN((D19*1000)/(C19/10),0)</f>
        <v>3313</v>
      </c>
      <c r="F19" s="195">
        <f t="shared" ref="F19" si="3">(D19/B19)</f>
        <v>3.5641463414634145</v>
      </c>
    </row>
    <row r="20" spans="1:6" ht="16.8" customHeight="1" x14ac:dyDescent="0.2">
      <c r="F20" s="196" t="s">
        <v>53</v>
      </c>
    </row>
  </sheetData>
  <mergeCells count="5">
    <mergeCell ref="A1:F1"/>
    <mergeCell ref="A3:A4"/>
    <mergeCell ref="B3:B4"/>
    <mergeCell ref="C3:C4"/>
    <mergeCell ref="D3:D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11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'5-1'!Print_Area</vt:lpstr>
      <vt:lpstr>'5-15'!Print_Area</vt:lpstr>
      <vt:lpstr>'5-16'!Print_Area</vt:lpstr>
      <vt:lpstr>'5-17'!Print_Area</vt:lpstr>
      <vt:lpstr>'5-18'!Print_Area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2026-03-30T09:26:47Z</cp:lastPrinted>
  <dcterms:created xsi:type="dcterms:W3CDTF">2024-10-18T00:35:36Z</dcterms:created>
  <dcterms:modified xsi:type="dcterms:W3CDTF">2026-03-30T09:27:11Z</dcterms:modified>
</cp:coreProperties>
</file>