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C39A5EAF-417E-4FCC-851B-2E197605E3C8}" xr6:coauthVersionLast="36" xr6:coauthVersionMax="47" xr10:uidLastSave="{00000000-0000-0000-0000-000000000000}"/>
  <bookViews>
    <workbookView xWindow="-108" yWindow="-108" windowWidth="23256" windowHeight="12456" activeTab="5" xr2:uid="{35E55C9C-4C1E-48FA-8169-0106CA9BD9E6}"/>
  </bookViews>
  <sheets>
    <sheet name="4-1" sheetId="4" r:id="rId1"/>
    <sheet name="4-2" sheetId="1" r:id="rId2"/>
    <sheet name="4-3" sheetId="7" r:id="rId3"/>
    <sheet name="4-4" sheetId="8" r:id="rId4"/>
    <sheet name="4-5" sheetId="5" r:id="rId5"/>
    <sheet name="4-6" sheetId="6" r:id="rId6"/>
    <sheet name="4-7" sheetId="2" r:id="rId7"/>
    <sheet name="4-8" sheetId="3" r:id="rId8"/>
    <sheet name="4-9" sheetId="9" r:id="rId9"/>
  </sheets>
  <definedNames>
    <definedName name="_xlnm.Print_Area" localSheetId="1">'4-2'!$A$1:$G$26</definedName>
    <definedName name="_xlnm.Print_Area" localSheetId="2">'4-3'!$A$1:$Q$26</definedName>
    <definedName name="_xlnm.Print_Area" localSheetId="3">'4-4'!$A$1:$S$20</definedName>
    <definedName name="_xlnm.Print_Area" localSheetId="4">'4-5'!$A$1:$L$19</definedName>
    <definedName name="_xlnm.Print_Area" localSheetId="5">'4-6'!$A$1:$G$18</definedName>
    <definedName name="_xlnm.Print_Area" localSheetId="6">'4-7'!$A$1:$F$36</definedName>
    <definedName name="_xlnm.Print_Area" localSheetId="7">'4-8'!$A$1:$Q$20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  <c r="F25" i="1"/>
  <c r="G25" i="1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19" i="8" l="1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Q12" i="7"/>
  <c r="P12" i="7"/>
  <c r="O12" i="7"/>
  <c r="N12" i="7"/>
  <c r="M12" i="7"/>
  <c r="L12" i="7"/>
  <c r="K12" i="7"/>
  <c r="J12" i="7"/>
  <c r="I12" i="7"/>
  <c r="H12" i="7"/>
  <c r="G12" i="7"/>
  <c r="F12" i="7"/>
  <c r="E11" i="7"/>
  <c r="D11" i="7"/>
  <c r="D8" i="7" s="1"/>
  <c r="E10" i="7"/>
  <c r="D10" i="7"/>
  <c r="Q8" i="7"/>
  <c r="P8" i="7"/>
  <c r="O8" i="7"/>
  <c r="N8" i="7"/>
  <c r="M8" i="7"/>
  <c r="L8" i="7"/>
  <c r="K8" i="7"/>
  <c r="J8" i="7"/>
  <c r="I8" i="7"/>
  <c r="H8" i="7"/>
  <c r="G8" i="7"/>
  <c r="F8" i="7"/>
  <c r="E7" i="7"/>
  <c r="E6" i="7" s="1"/>
  <c r="D7" i="7"/>
  <c r="D6" i="7" s="1"/>
  <c r="Q6" i="7"/>
  <c r="Q5" i="7" s="1"/>
  <c r="P6" i="7"/>
  <c r="P5" i="7" s="1"/>
  <c r="O6" i="7"/>
  <c r="O5" i="7" s="1"/>
  <c r="N6" i="7"/>
  <c r="N5" i="7" s="1"/>
  <c r="M6" i="7"/>
  <c r="L6" i="7"/>
  <c r="K6" i="7"/>
  <c r="J6" i="7"/>
  <c r="J5" i="7" s="1"/>
  <c r="I6" i="7"/>
  <c r="H6" i="7"/>
  <c r="H5" i="7" s="1"/>
  <c r="G6" i="7"/>
  <c r="G5" i="7" s="1"/>
  <c r="F6" i="7"/>
  <c r="F5" i="7"/>
  <c r="K5" i="7" l="1"/>
  <c r="L5" i="7"/>
  <c r="I5" i="7"/>
  <c r="E8" i="7"/>
  <c r="M5" i="7"/>
  <c r="D12" i="7"/>
  <c r="D5" i="7" s="1"/>
  <c r="E12" i="7"/>
  <c r="E5" i="7" s="1"/>
  <c r="G7" i="6" l="1"/>
  <c r="F7" i="6"/>
  <c r="E7" i="6"/>
  <c r="L6" i="5" l="1"/>
  <c r="K6" i="5"/>
  <c r="J6" i="5"/>
  <c r="I6" i="5"/>
  <c r="H6" i="5"/>
  <c r="G6" i="5"/>
  <c r="F6" i="5"/>
  <c r="E6" i="5"/>
  <c r="E9" i="4"/>
  <c r="G9" i="4" s="1"/>
  <c r="D9" i="4"/>
  <c r="F9" i="4" s="1"/>
  <c r="E8" i="4"/>
  <c r="G8" i="4" s="1"/>
  <c r="D8" i="4"/>
  <c r="F8" i="4" s="1"/>
  <c r="E7" i="4"/>
  <c r="G7" i="4" s="1"/>
  <c r="D7" i="4"/>
  <c r="F7" i="4" s="1"/>
  <c r="E6" i="4"/>
  <c r="G6" i="4" s="1"/>
  <c r="D6" i="4"/>
  <c r="F6" i="4" s="1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E24" i="1" l="1"/>
  <c r="E22" i="1"/>
  <c r="E21" i="1"/>
  <c r="E20" i="1"/>
  <c r="E19" i="1"/>
  <c r="E18" i="1"/>
  <c r="E17" i="1"/>
  <c r="E16" i="1"/>
  <c r="E15" i="1"/>
  <c r="E14" i="1"/>
  <c r="E11" i="1"/>
  <c r="E10" i="1"/>
  <c r="E8" i="1"/>
  <c r="E25" i="1" l="1"/>
</calcChain>
</file>

<file path=xl/sharedStrings.xml><?xml version="1.0" encoding="utf-8"?>
<sst xmlns="http://schemas.openxmlformats.org/spreadsheetml/2006/main" count="462" uniqueCount="187">
  <si>
    <t>（２）産業別(大分類)事業所数及び従業上の地位別従業者数(民営)</t>
    <rPh sb="3" eb="6">
      <t>サンギョウベツ</t>
    </rPh>
    <rPh sb="7" eb="10">
      <t>ダイブンルイ</t>
    </rPh>
    <rPh sb="11" eb="14">
      <t>ジギョウショ</t>
    </rPh>
    <rPh sb="14" eb="15">
      <t>スウ</t>
    </rPh>
    <rPh sb="15" eb="16">
      <t>オヨ</t>
    </rPh>
    <rPh sb="17" eb="19">
      <t>ジュウギョウ</t>
    </rPh>
    <rPh sb="19" eb="20">
      <t>ジョウ</t>
    </rPh>
    <rPh sb="21" eb="24">
      <t>チイベツ</t>
    </rPh>
    <rPh sb="24" eb="27">
      <t>ジュウギョウシャ</t>
    </rPh>
    <rPh sb="27" eb="28">
      <t>スウ</t>
    </rPh>
    <rPh sb="29" eb="31">
      <t>ミンエイ</t>
    </rPh>
    <phoneticPr fontId="2"/>
  </si>
  <si>
    <t>区　　　分</t>
    <rPh sb="0" eb="1">
      <t>ク</t>
    </rPh>
    <rPh sb="4" eb="5">
      <t>ブン</t>
    </rPh>
    <phoneticPr fontId="2"/>
  </si>
  <si>
    <t>事業所数</t>
    <rPh sb="0" eb="3">
      <t>ジギョウショ</t>
    </rPh>
    <rPh sb="3" eb="4">
      <t>スウ</t>
    </rPh>
    <phoneticPr fontId="2"/>
  </si>
  <si>
    <t>従　　業　　者　　数</t>
    <rPh sb="0" eb="1">
      <t>ジュウ</t>
    </rPh>
    <rPh sb="3" eb="4">
      <t>ギョウ</t>
    </rPh>
    <rPh sb="6" eb="7">
      <t>シャ</t>
    </rPh>
    <rPh sb="9" eb="10">
      <t>スウ</t>
    </rPh>
    <phoneticPr fontId="2"/>
  </si>
  <si>
    <t>総　数</t>
    <rPh sb="0" eb="1">
      <t>フサ</t>
    </rPh>
    <rPh sb="2" eb="3">
      <t>カズ</t>
    </rPh>
    <phoneticPr fontId="2"/>
  </si>
  <si>
    <t>個人業主・</t>
    <rPh sb="0" eb="2">
      <t>コジン</t>
    </rPh>
    <rPh sb="2" eb="4">
      <t>ギョウシュ</t>
    </rPh>
    <phoneticPr fontId="2"/>
  </si>
  <si>
    <t>雇用者</t>
    <rPh sb="0" eb="3">
      <t>コヨウシャ</t>
    </rPh>
    <phoneticPr fontId="2"/>
  </si>
  <si>
    <t>無給家族</t>
    <rPh sb="0" eb="2">
      <t>ムキュウ</t>
    </rPh>
    <rPh sb="2" eb="4">
      <t>カゾク</t>
    </rPh>
    <phoneticPr fontId="2"/>
  </si>
  <si>
    <t>総数</t>
    <rPh sb="0" eb="2">
      <t>ソウスウ</t>
    </rPh>
    <phoneticPr fontId="2"/>
  </si>
  <si>
    <t>従業者</t>
    <rPh sb="0" eb="3">
      <t>ジュウギョウシャ</t>
    </rPh>
    <phoneticPr fontId="2"/>
  </si>
  <si>
    <t>農林漁業</t>
    <rPh sb="0" eb="2">
      <t>ノウリン</t>
    </rPh>
    <rPh sb="2" eb="4">
      <t>ギョギョウ</t>
    </rPh>
    <phoneticPr fontId="2"/>
  </si>
  <si>
    <t>-</t>
    <phoneticPr fontId="2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</si>
  <si>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</si>
  <si>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</si>
  <si>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</si>
  <si>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</si>
  <si>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</si>
  <si>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運輸業・郵便業</t>
    <rPh sb="0" eb="3">
      <t>ウンユギョウ</t>
    </rPh>
    <rPh sb="4" eb="6">
      <t>ユウビン</t>
    </rPh>
    <rPh sb="6" eb="7">
      <t>ギョウ</t>
    </rPh>
    <phoneticPr fontId="2"/>
  </si>
  <si>
    <t>卸売・小売業</t>
    <rPh sb="0" eb="2">
      <t>オロシウリ</t>
    </rPh>
    <rPh sb="3" eb="6">
      <t>コウリギョウ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</si>
  <si>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</si>
  <si>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不動産業・物品賃貸業</t>
    <rPh sb="0" eb="4">
      <t>フドウサンギョウ</t>
    </rPh>
    <rPh sb="5" eb="7">
      <t>ブッピン</t>
    </rPh>
    <rPh sb="7" eb="10">
      <t>チンタイギョウ</t>
    </rPh>
    <phoneticPr fontId="2"/>
  </si>
  <si>
    <t>学術研究,専門・技術サービス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2"/>
  </si>
  <si>
    <t>宿泊業・飲食サービス</t>
    <rPh sb="0" eb="2">
      <t>シュクハク</t>
    </rPh>
    <rPh sb="2" eb="3">
      <t>ギョウ</t>
    </rPh>
    <rPh sb="4" eb="6">
      <t>インショク</t>
    </rPh>
    <phoneticPr fontId="2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</si>
  <si>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</si>
  <si>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</si>
  <si>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医療・福祉</t>
    <rPh sb="0" eb="2">
      <t>イリョウ</t>
    </rPh>
    <rPh sb="3" eb="5">
      <t>フクシ</t>
    </rPh>
    <phoneticPr fontId="2"/>
  </si>
  <si>
    <t>複合サービス業</t>
    <rPh sb="0" eb="2">
      <t>フクゴウ</t>
    </rPh>
    <rPh sb="6" eb="7">
      <t>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</si>
  <si>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</si>
  <si>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全産業</t>
    <rPh sb="0" eb="3">
      <t>ゼンサンギョウ</t>
    </rPh>
    <phoneticPr fontId="2"/>
  </si>
  <si>
    <t>資料：令和３年経済センサス活動調査</t>
    <rPh sb="0" eb="2">
      <t>シリョウ</t>
    </rPh>
    <rPh sb="3" eb="5">
      <t>レイワ</t>
    </rPh>
    <rPh sb="6" eb="7">
      <t>ネン</t>
    </rPh>
    <rPh sb="7" eb="9">
      <t>ケイザイ</t>
    </rPh>
    <rPh sb="13" eb="15">
      <t>カツドウ</t>
    </rPh>
    <rPh sb="15" eb="17">
      <t>チョウサ</t>
    </rPh>
    <phoneticPr fontId="2"/>
  </si>
  <si>
    <t>うち
常用雇用者</t>
    <rPh sb="3" eb="5">
      <t>ジョウヨウ</t>
    </rPh>
    <rPh sb="5" eb="8">
      <t>コヨウシャ</t>
    </rPh>
    <phoneticPr fontId="2"/>
  </si>
  <si>
    <t>うち
正社員</t>
    <rPh sb="3" eb="6">
      <t>セイシャイン</t>
    </rPh>
    <phoneticPr fontId="2"/>
  </si>
  <si>
    <t>（７）工業の推移</t>
    <rPh sb="3" eb="5">
      <t>コウギョウ</t>
    </rPh>
    <rPh sb="6" eb="8">
      <t>スイイ</t>
    </rPh>
    <phoneticPr fontId="2"/>
  </si>
  <si>
    <t>年　次</t>
    <rPh sb="0" eb="1">
      <t>トシ</t>
    </rPh>
    <rPh sb="2" eb="3">
      <t>ジ</t>
    </rPh>
    <phoneticPr fontId="2"/>
  </si>
  <si>
    <t>従業者数</t>
    <rPh sb="0" eb="3">
      <t>ジュウギョウシャ</t>
    </rPh>
    <rPh sb="3" eb="4">
      <t>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</si>
  <si>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</si>
  <si>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</si>
  <si>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製造品出荷額</t>
    <rPh sb="0" eb="2">
      <t>セイゾウ</t>
    </rPh>
    <rPh sb="2" eb="3">
      <t>ヒン</t>
    </rPh>
    <rPh sb="3" eb="6">
      <t>シュッカガク</t>
    </rPh>
    <phoneticPr fontId="2"/>
  </si>
  <si>
    <t>（件）</t>
    <rPh sb="1" eb="2">
      <t>ケン</t>
    </rPh>
    <phoneticPr fontId="2"/>
  </si>
  <si>
    <t>（人）</t>
    <rPh sb="1" eb="2">
      <t>ニン</t>
    </rPh>
    <phoneticPr fontId="2"/>
  </si>
  <si>
    <t>（万円）</t>
    <rPh sb="1" eb="3">
      <t>マンエン</t>
    </rPh>
    <phoneticPr fontId="2"/>
  </si>
  <si>
    <t>平成27年</t>
    <rPh sb="0" eb="2">
      <t>ヘイセイ</t>
    </rPh>
    <rPh sb="4" eb="5">
      <t>ネン</t>
    </rPh>
    <phoneticPr fontId="2"/>
  </si>
  <si>
    <t>X</t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</si>
  <si>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</si>
  <si>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</si>
  <si>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</si>
  <si>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</si>
  <si>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</si>
  <si>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</si>
  <si>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</si>
  <si>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（８）中部市町村工業事業所の推移</t>
    <rPh sb="3" eb="5">
      <t>チュウブ</t>
    </rPh>
    <rPh sb="5" eb="8">
      <t>シチョウソン</t>
    </rPh>
    <rPh sb="8" eb="10">
      <t>コウギョウ</t>
    </rPh>
    <rPh sb="10" eb="13">
      <t>ジギョウショ</t>
    </rPh>
    <rPh sb="14" eb="16">
      <t>スイイ</t>
    </rPh>
    <phoneticPr fontId="2"/>
  </si>
  <si>
    <t>区　分</t>
    <rPh sb="0" eb="1">
      <t>ク</t>
    </rPh>
    <rPh sb="2" eb="3">
      <t>ブン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</si>
  <si>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</si>
  <si>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</si>
  <si>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</si>
  <si>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</si>
  <si>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事業所</t>
    <rPh sb="0" eb="3">
      <t>ジギョウショ</t>
    </rPh>
    <phoneticPr fontId="2"/>
  </si>
  <si>
    <t>沖縄県計</t>
    <rPh sb="0" eb="3">
      <t>オキナワケン</t>
    </rPh>
    <rPh sb="3" eb="4">
      <t>ケイ</t>
    </rPh>
    <phoneticPr fontId="2"/>
  </si>
  <si>
    <t>中部市町村計</t>
    <rPh sb="0" eb="2">
      <t>チュウブ</t>
    </rPh>
    <rPh sb="2" eb="5">
      <t>シチョウソン</t>
    </rPh>
    <rPh sb="5" eb="6">
      <t>ケイ</t>
    </rPh>
    <phoneticPr fontId="2"/>
  </si>
  <si>
    <t>宜野湾市</t>
    <rPh sb="0" eb="4">
      <t>ギノワンシ</t>
    </rPh>
    <phoneticPr fontId="2"/>
  </si>
  <si>
    <t>浦添市</t>
    <rPh sb="0" eb="3">
      <t>ウラソエシ</t>
    </rPh>
    <phoneticPr fontId="2"/>
  </si>
  <si>
    <t>沖縄市</t>
    <rPh sb="0" eb="3">
      <t>オキナワシ</t>
    </rPh>
    <phoneticPr fontId="2"/>
  </si>
  <si>
    <t>うるま市</t>
    <rPh sb="3" eb="4">
      <t>シ</t>
    </rPh>
    <phoneticPr fontId="2"/>
  </si>
  <si>
    <t>読谷村</t>
    <rPh sb="0" eb="3">
      <t>ヨミタンソン</t>
    </rPh>
    <phoneticPr fontId="2"/>
  </si>
  <si>
    <t>嘉手納町</t>
    <rPh sb="0" eb="4">
      <t>カデナチョウ</t>
    </rPh>
    <phoneticPr fontId="2"/>
  </si>
  <si>
    <t>北谷町</t>
    <rPh sb="0" eb="3">
      <t>チャタンチョウ</t>
    </rPh>
    <phoneticPr fontId="2"/>
  </si>
  <si>
    <t>北中城村</t>
    <rPh sb="0" eb="4">
      <t>キタナカグスクソン</t>
    </rPh>
    <phoneticPr fontId="2"/>
  </si>
  <si>
    <t>中城村</t>
    <rPh sb="0" eb="3">
      <t>ナカグスクソン</t>
    </rPh>
    <phoneticPr fontId="2"/>
  </si>
  <si>
    <t>西原町</t>
    <rPh sb="0" eb="3">
      <t>ニシハラチョウ</t>
    </rPh>
    <phoneticPr fontId="2"/>
  </si>
  <si>
    <t>平成28年～令和元年：工業統計調査</t>
    <rPh sb="0" eb="2">
      <t>ヘイセイ</t>
    </rPh>
    <rPh sb="4" eb="5">
      <t>ネン</t>
    </rPh>
    <rPh sb="6" eb="8">
      <t>レイワ</t>
    </rPh>
    <rPh sb="8" eb="10">
      <t>ガンネン</t>
    </rPh>
    <rPh sb="11" eb="17">
      <t>コウギョウトウケイチョウサ</t>
    </rPh>
    <phoneticPr fontId="2"/>
  </si>
  <si>
    <t>令和２年：経済センサス-活動調査</t>
    <rPh sb="0" eb="2">
      <t>レイワ</t>
    </rPh>
    <rPh sb="3" eb="4">
      <t>ネン</t>
    </rPh>
    <rPh sb="5" eb="7">
      <t>ケイザイ</t>
    </rPh>
    <rPh sb="12" eb="16">
      <t>カツドウチョウサ</t>
    </rPh>
    <phoneticPr fontId="2"/>
  </si>
  <si>
    <t>令和３～４年：経済構造実態調査</t>
    <rPh sb="0" eb="2">
      <t>レイワ</t>
    </rPh>
    <rPh sb="5" eb="6">
      <t>ネン</t>
    </rPh>
    <rPh sb="7" eb="15">
      <t>ケイザイコウゾウジッタイチョウサ</t>
    </rPh>
    <phoneticPr fontId="2"/>
  </si>
  <si>
    <t>（１）事業所数と従業者数の推移（民営）</t>
    <rPh sb="3" eb="6">
      <t>ジギョウショ</t>
    </rPh>
    <rPh sb="6" eb="7">
      <t>スウ</t>
    </rPh>
    <rPh sb="8" eb="11">
      <t>ジュウギョウシャ</t>
    </rPh>
    <rPh sb="11" eb="12">
      <t>スウ</t>
    </rPh>
    <rPh sb="13" eb="15">
      <t>スイイ</t>
    </rPh>
    <rPh sb="16" eb="18">
      <t>ミンエイ</t>
    </rPh>
    <phoneticPr fontId="2"/>
  </si>
  <si>
    <t>年　　次</t>
    <rPh sb="0" eb="1">
      <t>トシ</t>
    </rPh>
    <rPh sb="3" eb="4">
      <t>ツギ</t>
    </rPh>
    <phoneticPr fontId="2"/>
  </si>
  <si>
    <t>総　　　　数</t>
    <rPh sb="0" eb="1">
      <t>フサ</t>
    </rPh>
    <rPh sb="5" eb="6">
      <t>カズ</t>
    </rPh>
    <phoneticPr fontId="2"/>
  </si>
  <si>
    <t>増　　加　　数</t>
    <rPh sb="0" eb="1">
      <t>ゾウ</t>
    </rPh>
    <rPh sb="3" eb="4">
      <t>カ</t>
    </rPh>
    <rPh sb="6" eb="7">
      <t>カズ</t>
    </rPh>
    <phoneticPr fontId="2"/>
  </si>
  <si>
    <t>増　加　率　（％）</t>
    <rPh sb="0" eb="1">
      <t>ゾウ</t>
    </rPh>
    <rPh sb="2" eb="3">
      <t>カ</t>
    </rPh>
    <rPh sb="4" eb="5">
      <t>リツ</t>
    </rPh>
    <phoneticPr fontId="2"/>
  </si>
  <si>
    <t>資料：経済センサス</t>
    <rPh sb="0" eb="2">
      <t>シリョウ</t>
    </rPh>
    <rPh sb="3" eb="5">
      <t>ケイザイ</t>
    </rPh>
    <phoneticPr fontId="2"/>
  </si>
  <si>
    <t>（５）中部市町村事業所（民営）の推移</t>
    <rPh sb="3" eb="5">
      <t>チュウブ</t>
    </rPh>
    <rPh sb="5" eb="8">
      <t>シチョウソン</t>
    </rPh>
    <rPh sb="8" eb="11">
      <t>ジギョウショ</t>
    </rPh>
    <rPh sb="12" eb="14">
      <t>ミンエイ</t>
    </rPh>
    <rPh sb="16" eb="18">
      <t>スイイ</t>
    </rPh>
    <phoneticPr fontId="2"/>
  </si>
  <si>
    <t>平成24年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</si>
  <si>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</si>
  <si>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沖縄県</t>
    <rPh sb="0" eb="3">
      <t>オキナワケン</t>
    </rPh>
    <phoneticPr fontId="2"/>
  </si>
  <si>
    <t>（６）中部市町村別、商店（卸売業・小売業）の状況</t>
    <rPh sb="3" eb="5">
      <t>チュウブ</t>
    </rPh>
    <rPh sb="5" eb="8">
      <t>シチョウソン</t>
    </rPh>
    <rPh sb="8" eb="9">
      <t>ベツ</t>
    </rPh>
    <rPh sb="10" eb="12">
      <t>ショウテン</t>
    </rPh>
    <rPh sb="13" eb="16">
      <t>オロシウリギョウ</t>
    </rPh>
    <rPh sb="17" eb="20">
      <t>コウリギョウ</t>
    </rPh>
    <rPh sb="22" eb="24">
      <t>ジョウキョウ</t>
    </rPh>
    <phoneticPr fontId="2"/>
  </si>
  <si>
    <t>区　　分</t>
    <rPh sb="0" eb="1">
      <t>ク</t>
    </rPh>
    <rPh sb="3" eb="4">
      <t>ブン</t>
    </rPh>
    <phoneticPr fontId="2"/>
  </si>
  <si>
    <t>従業者数</t>
    <rPh sb="0" eb="1">
      <t>ジュウ</t>
    </rPh>
    <rPh sb="1" eb="4">
      <t>ギョウシャスウ</t>
    </rPh>
    <phoneticPr fontId="2"/>
  </si>
  <si>
    <t>年間販売額
（百万円）</t>
    <rPh sb="0" eb="2">
      <t>ネンカン</t>
    </rPh>
    <rPh sb="2" eb="4">
      <t>ハンバイ</t>
    </rPh>
    <rPh sb="4" eb="5">
      <t>ガク</t>
    </rPh>
    <rPh sb="7" eb="8">
      <t>ヒャク</t>
    </rPh>
    <rPh sb="8" eb="10">
      <t>マンエン</t>
    </rPh>
    <phoneticPr fontId="2"/>
  </si>
  <si>
    <t>沖縄県計</t>
    <rPh sb="0" eb="2">
      <t>オキナワ</t>
    </rPh>
    <rPh sb="2" eb="3">
      <t>ケン</t>
    </rPh>
    <rPh sb="3" eb="4">
      <t>ケイ</t>
    </rPh>
    <phoneticPr fontId="2"/>
  </si>
  <si>
    <t>資料：令和３年経済センサス-活動調査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2"/>
  </si>
  <si>
    <t>（３）常用雇用者規模別でみる事業所数及び従業者数（民営）</t>
    <rPh sb="3" eb="5">
      <t>ジョウヨウ</t>
    </rPh>
    <rPh sb="5" eb="8">
      <t>コヨウシャ</t>
    </rPh>
    <rPh sb="8" eb="10">
      <t>キボ</t>
    </rPh>
    <rPh sb="10" eb="11">
      <t>ベツ</t>
    </rPh>
    <rPh sb="14" eb="17">
      <t>ジギョウショ</t>
    </rPh>
    <rPh sb="17" eb="18">
      <t>スウ</t>
    </rPh>
    <rPh sb="18" eb="19">
      <t>オヨ</t>
    </rPh>
    <rPh sb="20" eb="23">
      <t>ジュウギョウシャ</t>
    </rPh>
    <rPh sb="23" eb="24">
      <t>スウ</t>
    </rPh>
    <rPh sb="25" eb="27">
      <t>ミンエイ</t>
    </rPh>
    <phoneticPr fontId="2"/>
  </si>
  <si>
    <t>区　　　　　　分</t>
    <rPh sb="0" eb="1">
      <t>ク</t>
    </rPh>
    <rPh sb="7" eb="8">
      <t>ブン</t>
    </rPh>
    <phoneticPr fontId="2"/>
  </si>
  <si>
    <t>総　　　数</t>
    <rPh sb="0" eb="1">
      <t>フサ</t>
    </rPh>
    <rPh sb="4" eb="5">
      <t>カズ</t>
    </rPh>
    <phoneticPr fontId="2"/>
  </si>
  <si>
    <t>0人</t>
    <rPh sb="1" eb="2">
      <t>ニン</t>
    </rPh>
    <phoneticPr fontId="2"/>
  </si>
  <si>
    <t>1人～4人</t>
    <rPh sb="1" eb="2">
      <t>ニン</t>
    </rPh>
    <rPh sb="4" eb="5">
      <t>ニン</t>
    </rPh>
    <phoneticPr fontId="2"/>
  </si>
  <si>
    <t>5人～9人</t>
    <rPh sb="1" eb="2">
      <t>ニン</t>
    </rPh>
    <rPh sb="4" eb="5">
      <t>ニン</t>
    </rPh>
    <phoneticPr fontId="2"/>
  </si>
  <si>
    <t>10人～19人</t>
    <rPh sb="2" eb="3">
      <t>ニン</t>
    </rPh>
    <rPh sb="6" eb="7">
      <t>ニン</t>
    </rPh>
    <phoneticPr fontId="2"/>
  </si>
  <si>
    <t>20人～29人</t>
    <rPh sb="2" eb="3">
      <t>ニン</t>
    </rPh>
    <rPh sb="6" eb="7">
      <t>ニン</t>
    </rPh>
    <phoneticPr fontId="2"/>
  </si>
  <si>
    <t>30人以上</t>
    <rPh sb="2" eb="3">
      <t>ニン</t>
    </rPh>
    <rPh sb="3" eb="5">
      <t>イジョウ</t>
    </rPh>
    <phoneticPr fontId="2"/>
  </si>
  <si>
    <t>第1次産業</t>
    <rPh sb="0" eb="1">
      <t>ダイ</t>
    </rPh>
    <rPh sb="2" eb="3">
      <t>ジ</t>
    </rPh>
    <rPh sb="3" eb="5">
      <t>サンギョウ</t>
    </rPh>
    <phoneticPr fontId="2"/>
  </si>
  <si>
    <t>農林業</t>
    <rPh sb="0" eb="2">
      <t>ノウリン</t>
    </rPh>
    <rPh sb="2" eb="3">
      <t>ギョウ</t>
    </rPh>
    <phoneticPr fontId="2"/>
  </si>
  <si>
    <t>第2次産業</t>
    <rPh sb="0" eb="1">
      <t>ダイ</t>
    </rPh>
    <rPh sb="2" eb="3">
      <t>ジ</t>
    </rPh>
    <rPh sb="3" eb="5">
      <t>サンギョウ</t>
    </rPh>
    <phoneticPr fontId="2"/>
  </si>
  <si>
    <t>第3次産業</t>
    <rPh sb="0" eb="1">
      <t>ダイ</t>
    </rPh>
    <rPh sb="2" eb="3">
      <t>ジ</t>
    </rPh>
    <rPh sb="3" eb="5">
      <t>サンギョウ</t>
    </rPh>
    <phoneticPr fontId="2"/>
  </si>
  <si>
    <t>卸売業・小売業</t>
    <rPh sb="0" eb="2">
      <t>オロシウリ</t>
    </rPh>
    <rPh sb="2" eb="3">
      <t>ギョウ</t>
    </rPh>
    <rPh sb="4" eb="7">
      <t>コウリギョウ</t>
    </rPh>
    <phoneticPr fontId="2"/>
  </si>
  <si>
    <t>金融業・保険業</t>
    <rPh sb="0" eb="2">
      <t>キンユウ</t>
    </rPh>
    <rPh sb="2" eb="3">
      <t>ギョウ</t>
    </rPh>
    <rPh sb="4" eb="7">
      <t>ホケンギョウ</t>
    </rPh>
    <phoneticPr fontId="2"/>
  </si>
  <si>
    <t>資料：令和３年経済センサス－活動調査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2"/>
  </si>
  <si>
    <t>第14表</t>
    <rPh sb="0" eb="1">
      <t>ダイ</t>
    </rPh>
    <rPh sb="3" eb="4">
      <t>ヒョウ</t>
    </rPh>
    <phoneticPr fontId="2"/>
  </si>
  <si>
    <t>（４）行政区別事業所分布状況</t>
    <rPh sb="3" eb="5">
      <t>ギョウセイ</t>
    </rPh>
    <rPh sb="5" eb="7">
      <t>クベツ</t>
    </rPh>
    <rPh sb="7" eb="9">
      <t>ジギョウ</t>
    </rPh>
    <rPh sb="9" eb="10">
      <t>ショ</t>
    </rPh>
    <rPh sb="10" eb="12">
      <t>ブンプ</t>
    </rPh>
    <rPh sb="12" eb="14">
      <t>ジョウキョウ</t>
    </rPh>
    <phoneticPr fontId="2"/>
  </si>
  <si>
    <t>第2次産業</t>
    <rPh sb="0" eb="1">
      <t>ダイ</t>
    </rPh>
    <rPh sb="1" eb="3">
      <t>ニジ</t>
    </rPh>
    <rPh sb="3" eb="5">
      <t>サンギョウ</t>
    </rPh>
    <phoneticPr fontId="2"/>
  </si>
  <si>
    <t>工業・採石業・砂利歳出業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サイシュツ</t>
    </rPh>
    <rPh sb="11" eb="12">
      <t>ギョウ</t>
    </rPh>
    <phoneticPr fontId="2"/>
  </si>
  <si>
    <t>運輸業・郵便業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</si>
  <si>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金融業・保険業</t>
    <rPh sb="0" eb="3">
      <t>キンユウギョウ</t>
    </rPh>
    <rPh sb="4" eb="7">
      <t>ホケンギョウ</t>
    </rPh>
    <phoneticPr fontId="2"/>
  </si>
  <si>
    <t>不動産業・物品賃貸業</t>
    <rPh sb="0" eb="3">
      <t>フドウサン</t>
    </rPh>
    <rPh sb="3" eb="4">
      <t>ギョウ</t>
    </rPh>
    <rPh sb="5" eb="7">
      <t>ブッピン</t>
    </rPh>
    <rPh sb="7" eb="8">
      <t>チン</t>
    </rPh>
    <rPh sb="8" eb="9">
      <t>カシ</t>
    </rPh>
    <rPh sb="9" eb="10">
      <t>ギョウ</t>
    </rPh>
    <phoneticPr fontId="2"/>
  </si>
  <si>
    <t>学習研究、専門・技術サービス業</t>
    <rPh sb="0" eb="2">
      <t>ガクシュウ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</si>
  <si>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</si>
  <si>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</si>
  <si>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喜舎場</t>
    <rPh sb="0" eb="3">
      <t>キシャバ</t>
    </rPh>
    <phoneticPr fontId="2"/>
  </si>
  <si>
    <t>-</t>
    <phoneticPr fontId="2"/>
  </si>
  <si>
    <t>仲順</t>
    <rPh sb="0" eb="2">
      <t>チュンジュン</t>
    </rPh>
    <phoneticPr fontId="2"/>
  </si>
  <si>
    <t>熱田</t>
    <rPh sb="0" eb="2">
      <t>アッタ</t>
    </rPh>
    <phoneticPr fontId="2"/>
  </si>
  <si>
    <t>和仁屋</t>
    <rPh sb="0" eb="3">
      <t>ワニヤ</t>
    </rPh>
    <phoneticPr fontId="2"/>
  </si>
  <si>
    <t>渡口</t>
    <rPh sb="0" eb="2">
      <t>トグチ</t>
    </rPh>
    <phoneticPr fontId="2"/>
  </si>
  <si>
    <t>島袋</t>
    <rPh sb="0" eb="2">
      <t>シマブク</t>
    </rPh>
    <phoneticPr fontId="2"/>
  </si>
  <si>
    <t>比嘉</t>
    <rPh sb="0" eb="2">
      <t>ヒガ</t>
    </rPh>
    <phoneticPr fontId="2"/>
  </si>
  <si>
    <t>屋宜原</t>
    <rPh sb="0" eb="3">
      <t>ヤギバル</t>
    </rPh>
    <phoneticPr fontId="2"/>
  </si>
  <si>
    <t>瑞慶覧</t>
    <rPh sb="0" eb="3">
      <t>ズケラン</t>
    </rPh>
    <phoneticPr fontId="2"/>
  </si>
  <si>
    <t>安谷屋</t>
    <rPh sb="0" eb="3">
      <t>アダニヤ</t>
    </rPh>
    <phoneticPr fontId="2"/>
  </si>
  <si>
    <t>荻道</t>
    <rPh sb="0" eb="1">
      <t>オギ</t>
    </rPh>
    <rPh sb="1" eb="2">
      <t>ドウ</t>
    </rPh>
    <phoneticPr fontId="2"/>
  </si>
  <si>
    <t>大城</t>
    <rPh sb="0" eb="2">
      <t>オオシロ</t>
    </rPh>
    <phoneticPr fontId="2"/>
  </si>
  <si>
    <t>美崎</t>
    <rPh sb="0" eb="2">
      <t>ミサキ</t>
    </rPh>
    <phoneticPr fontId="2"/>
  </si>
  <si>
    <t>ライカム</t>
    <phoneticPr fontId="2"/>
  </si>
  <si>
    <t>令和3年度 経済センサス活動調査</t>
    <rPh sb="0" eb="2">
      <t>レイワ</t>
    </rPh>
    <rPh sb="3" eb="5">
      <t>ネンド</t>
    </rPh>
    <rPh sb="6" eb="8">
      <t>ケイザイ</t>
    </rPh>
    <rPh sb="12" eb="14">
      <t>カツドウ</t>
    </rPh>
    <rPh sb="14" eb="16">
      <t>チョウサ</t>
    </rPh>
    <phoneticPr fontId="2"/>
  </si>
  <si>
    <t>第31表</t>
    <rPh sb="0" eb="1">
      <t>ダイ</t>
    </rPh>
    <rPh sb="3" eb="4">
      <t>ヒョウ</t>
    </rPh>
    <phoneticPr fontId="2"/>
  </si>
  <si>
    <t>令和３年6月1日現在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</si>
  <si>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(件)</t>
    <rPh sb="1" eb="2">
      <t>ケン</t>
    </rPh>
    <phoneticPr fontId="2"/>
  </si>
  <si>
    <t>(人)</t>
    <rPh sb="1" eb="2">
      <t>ニン</t>
    </rPh>
    <phoneticPr fontId="2"/>
  </si>
  <si>
    <t>(万円)</t>
    <rPh sb="1" eb="3">
      <t>マンエン</t>
    </rPh>
    <phoneticPr fontId="2"/>
  </si>
  <si>
    <t>那覇市</t>
    <rPh sb="0" eb="3">
      <t>ナハシ</t>
    </rPh>
    <phoneticPr fontId="2"/>
  </si>
  <si>
    <t>石垣市</t>
    <rPh sb="0" eb="3">
      <t>イシガキシ</t>
    </rPh>
    <phoneticPr fontId="2"/>
  </si>
  <si>
    <t>名護市</t>
    <rPh sb="0" eb="3">
      <t>ナゴシ</t>
    </rPh>
    <phoneticPr fontId="2"/>
  </si>
  <si>
    <t>糸満市</t>
    <rPh sb="0" eb="3">
      <t>イトマンシ</t>
    </rPh>
    <phoneticPr fontId="2"/>
  </si>
  <si>
    <t>豊見城市</t>
    <rPh sb="0" eb="3">
      <t>トミグスク</t>
    </rPh>
    <rPh sb="3" eb="4">
      <t>シ</t>
    </rPh>
    <phoneticPr fontId="2"/>
  </si>
  <si>
    <t>宮古島市</t>
    <rPh sb="0" eb="3">
      <t>ミヤコジマ</t>
    </rPh>
    <rPh sb="3" eb="4">
      <t>シ</t>
    </rPh>
    <phoneticPr fontId="2"/>
  </si>
  <si>
    <t>南城市</t>
    <rPh sb="0" eb="3">
      <t>ナンジョウシ</t>
    </rPh>
    <phoneticPr fontId="2"/>
  </si>
  <si>
    <t>国頭村</t>
    <rPh sb="0" eb="3">
      <t>クニガミソン</t>
    </rPh>
    <phoneticPr fontId="2"/>
  </si>
  <si>
    <t>大宜味村</t>
    <rPh sb="0" eb="4">
      <t>オオギミソン</t>
    </rPh>
    <phoneticPr fontId="2"/>
  </si>
  <si>
    <t>東村</t>
    <rPh sb="0" eb="2">
      <t>ヒガシソン</t>
    </rPh>
    <phoneticPr fontId="2"/>
  </si>
  <si>
    <t>X</t>
    <phoneticPr fontId="2"/>
  </si>
  <si>
    <t>今帰仁村</t>
    <rPh sb="0" eb="4">
      <t>ナキジンソン</t>
    </rPh>
    <phoneticPr fontId="2"/>
  </si>
  <si>
    <t>本部町</t>
    <rPh sb="0" eb="3">
      <t>モトブチョウ</t>
    </rPh>
    <phoneticPr fontId="2"/>
  </si>
  <si>
    <t>恩納村</t>
    <rPh sb="0" eb="3">
      <t>オンナソン</t>
    </rPh>
    <phoneticPr fontId="2"/>
  </si>
  <si>
    <t>宜野座村</t>
    <rPh sb="0" eb="4">
      <t>ギノザソン</t>
    </rPh>
    <phoneticPr fontId="2"/>
  </si>
  <si>
    <t>金武町</t>
    <rPh sb="0" eb="3">
      <t>キンチョウ</t>
    </rPh>
    <phoneticPr fontId="2"/>
  </si>
  <si>
    <t>伊江村</t>
    <rPh sb="0" eb="3">
      <t>イエソン</t>
    </rPh>
    <phoneticPr fontId="2"/>
  </si>
  <si>
    <t>与那原町</t>
    <rPh sb="0" eb="4">
      <t>ヨナバルチョウ</t>
    </rPh>
    <phoneticPr fontId="2"/>
  </si>
  <si>
    <t>南風原町</t>
    <rPh sb="0" eb="4">
      <t>ハエバルチョウ</t>
    </rPh>
    <phoneticPr fontId="2"/>
  </si>
  <si>
    <t>渡嘉敷村</t>
    <rPh sb="0" eb="4">
      <t>トカシキソン</t>
    </rPh>
    <phoneticPr fontId="2"/>
  </si>
  <si>
    <t>座間味村</t>
    <rPh sb="0" eb="4">
      <t>ザマミソン</t>
    </rPh>
    <phoneticPr fontId="2"/>
  </si>
  <si>
    <t>粟国村</t>
    <rPh sb="0" eb="3">
      <t>アグニソン</t>
    </rPh>
    <phoneticPr fontId="2"/>
  </si>
  <si>
    <t>渡名喜村</t>
    <rPh sb="0" eb="4">
      <t>トナキソン</t>
    </rPh>
    <phoneticPr fontId="2"/>
  </si>
  <si>
    <t>南大東村</t>
    <rPh sb="0" eb="1">
      <t>ミナミ</t>
    </rPh>
    <rPh sb="1" eb="3">
      <t>ダイトウ</t>
    </rPh>
    <rPh sb="3" eb="4">
      <t>ソン</t>
    </rPh>
    <phoneticPr fontId="2"/>
  </si>
  <si>
    <t>北大東村</t>
    <rPh sb="0" eb="1">
      <t>キタ</t>
    </rPh>
    <rPh sb="1" eb="3">
      <t>ダイトウ</t>
    </rPh>
    <rPh sb="3" eb="4">
      <t>ソン</t>
    </rPh>
    <phoneticPr fontId="2"/>
  </si>
  <si>
    <t>伊平屋村</t>
    <rPh sb="0" eb="4">
      <t>イヘヤソン</t>
    </rPh>
    <phoneticPr fontId="2"/>
  </si>
  <si>
    <t>伊是名村</t>
    <rPh sb="0" eb="4">
      <t>イゼナソン</t>
    </rPh>
    <phoneticPr fontId="2"/>
  </si>
  <si>
    <t>久米島町</t>
    <rPh sb="0" eb="4">
      <t>クメジマチョウ</t>
    </rPh>
    <phoneticPr fontId="2"/>
  </si>
  <si>
    <t>八重瀬町</t>
    <rPh sb="0" eb="3">
      <t>ヤエセ</t>
    </rPh>
    <rPh sb="3" eb="4">
      <t>チョウ</t>
    </rPh>
    <phoneticPr fontId="2"/>
  </si>
  <si>
    <t>多良間村</t>
    <rPh sb="0" eb="4">
      <t>タラマソン</t>
    </rPh>
    <phoneticPr fontId="2"/>
  </si>
  <si>
    <t>竹富町</t>
    <rPh sb="0" eb="3">
      <t>タケトミチョウ</t>
    </rPh>
    <phoneticPr fontId="2"/>
  </si>
  <si>
    <t>与那国町</t>
    <rPh sb="0" eb="4">
      <t>ヨナグニチョウ</t>
    </rPh>
    <phoneticPr fontId="2"/>
  </si>
  <si>
    <t>平成２１年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</si>
  <si>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</si>
  <si>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</si>
  <si>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</si>
  <si>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令和３年6月1日現在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</si>
  <si>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各年6月1日現在</t>
    <rPh sb="0" eb="2">
      <t>カクトシ</t>
    </rPh>
    <rPh sb="3" eb="4">
      <t>ガツ</t>
    </rPh>
    <rPh sb="5" eb="6">
      <t>ニチ</t>
    </rPh>
    <rPh sb="6" eb="8">
      <t>ゲンザイ</t>
    </rPh>
    <phoneticPr fontId="2"/>
  </si>
  <si>
    <t>資料</t>
    <phoneticPr fontId="2"/>
  </si>
  <si>
    <t>令和３年６月1日現在</t>
    <rPh sb="0" eb="2">
      <t>レイワ</t>
    </rPh>
    <rPh sb="3" eb="4">
      <t>ネン</t>
    </rPh>
    <rPh sb="5" eb="6">
      <t>ガツ</t>
    </rPh>
    <rPh sb="6" eb="7">
      <t>カクツキ</t>
    </rPh>
    <rPh sb="7" eb="8">
      <t>ニチ</t>
    </rPh>
    <rPh sb="8" eb="10">
      <t>ゲンザイ</t>
    </rPh>
    <phoneticPr fontId="2"/>
  </si>
  <si>
    <t>※従業者４名以上の事業所</t>
    <rPh sb="1" eb="4">
      <t>ジュウギョウシャ</t>
    </rPh>
    <rPh sb="5" eb="8">
      <t>メイイジョウ</t>
    </rPh>
    <rPh sb="9" eb="12">
      <t>ジギョウショ</t>
    </rPh>
    <phoneticPr fontId="2"/>
  </si>
  <si>
    <t>　　　　　　　　　　　　　　　平成27年・令和2年：経済センサス活動調査</t>
    <rPh sb="15" eb="17">
      <t>ヘイセイ</t>
    </rPh>
    <rPh sb="19" eb="20">
      <t>ネン</t>
    </rPh>
    <rPh sb="21" eb="23">
      <t>レイワ</t>
    </rPh>
    <rPh sb="24" eb="25">
      <t>ネン</t>
    </rPh>
    <rPh sb="26" eb="28">
      <t>ケイザイ</t>
    </rPh>
    <rPh sb="32" eb="36">
      <t>カツドウチョウサ</t>
    </rPh>
    <phoneticPr fontId="2"/>
  </si>
  <si>
    <t>　　　　　　　　　　　　　　　平成28年～令和元年：工業統計調査</t>
    <rPh sb="15" eb="17">
      <t>ヘイセイ</t>
    </rPh>
    <rPh sb="19" eb="20">
      <t>ネン</t>
    </rPh>
    <rPh sb="21" eb="23">
      <t>レイワ</t>
    </rPh>
    <rPh sb="23" eb="25">
      <t>ガンネン</t>
    </rPh>
    <rPh sb="26" eb="32">
      <t>コウギョウトウケイチョウサ</t>
    </rPh>
    <phoneticPr fontId="2"/>
  </si>
  <si>
    <t>　　　　　　　　　　　　　　　令和３年～令和4年：経済構造実態調査</t>
    <rPh sb="15" eb="17">
      <t>レイワ</t>
    </rPh>
    <rPh sb="18" eb="19">
      <t>ネン</t>
    </rPh>
    <rPh sb="20" eb="22">
      <t>レイワ</t>
    </rPh>
    <rPh sb="23" eb="24">
      <t>ネン</t>
    </rPh>
    <rPh sb="25" eb="33">
      <t>ケイザイコウゾウジッタイチョウサ</t>
    </rPh>
    <phoneticPr fontId="2"/>
  </si>
  <si>
    <t>各年６月１日</t>
    <rPh sb="0" eb="2">
      <t>カクネン</t>
    </rPh>
    <rPh sb="3" eb="4">
      <t>ガツ</t>
    </rPh>
    <rPh sb="5" eb="6">
      <t>ニチ</t>
    </rPh>
    <phoneticPr fontId="2"/>
  </si>
  <si>
    <t>※　従業者4人以上の事業所</t>
    <phoneticPr fontId="2"/>
  </si>
  <si>
    <t>※　従業者4人以上の事業所</t>
    <rPh sb="2" eb="5">
      <t>ジュウギョウシャ</t>
    </rPh>
    <rPh sb="6" eb="9">
      <t>ニンイジョウ</t>
    </rPh>
    <rPh sb="10" eb="13">
      <t>ジギョウショ</t>
    </rPh>
    <phoneticPr fontId="2"/>
  </si>
  <si>
    <t>資料</t>
    <rPh sb="0" eb="2">
      <t>シリョウ</t>
    </rPh>
    <phoneticPr fontId="2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</si>
  <si>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2"/>
  </si>
  <si>
    <t>製造品
出荷額</t>
    <rPh sb="0" eb="2">
      <t>セイゾウ</t>
    </rPh>
    <rPh sb="2" eb="3">
      <t>ヒン</t>
    </rPh>
    <rPh sb="4" eb="7">
      <t>シュッカガク</t>
    </rPh>
    <phoneticPr fontId="2"/>
  </si>
  <si>
    <t>租付加
価値額</t>
    <rPh sb="0" eb="1">
      <t>ソ</t>
    </rPh>
    <rPh sb="1" eb="3">
      <t>フカ</t>
    </rPh>
    <rPh sb="4" eb="6">
      <t>カチ</t>
    </rPh>
    <rPh sb="6" eb="7">
      <t>ガク</t>
    </rPh>
    <phoneticPr fontId="2"/>
  </si>
  <si>
    <t>（９）市町村別でみる工業事業所の状況</t>
    <rPh sb="3" eb="4">
      <t>シ</t>
    </rPh>
    <rPh sb="4" eb="6">
      <t>チョウソン</t>
    </rPh>
    <rPh sb="6" eb="7">
      <t>ベツ</t>
    </rPh>
    <rPh sb="10" eb="12">
      <t>コウギョウ</t>
    </rPh>
    <rPh sb="12" eb="15">
      <t>ジギョウショ</t>
    </rPh>
    <rPh sb="16" eb="1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</si>
</sst>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0.0;&quot;△ &quot;0.0"/>
    <numFmt numFmtId="178" formatCode="#,##0;&quot;△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6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name val="HGPｺﾞｼｯｸM"/>
      <family val="3"/>
      <charset val="128"/>
    </font>
    <font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trike/>
      <sz val="1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8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distributed" vertical="center" shrinkToFit="1"/>
    </xf>
    <xf numFmtId="38" fontId="6" fillId="2" borderId="6" xfId="1" applyFont="1" applyFill="1" applyBorder="1" applyAlignment="1">
      <alignment vertical="center"/>
    </xf>
    <xf numFmtId="0" fontId="6" fillId="2" borderId="7" xfId="0" applyFont="1" applyFill="1" applyBorder="1" applyAlignment="1">
      <alignment horizontal="distributed" vertical="center" shrinkToFit="1"/>
    </xf>
    <xf numFmtId="38" fontId="6" fillId="2" borderId="7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Border="1"/>
    <xf numFmtId="0" fontId="4" fillId="2" borderId="6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38" fontId="4" fillId="2" borderId="8" xfId="1" applyFont="1" applyFill="1" applyBorder="1" applyAlignment="1">
      <alignment vertical="center"/>
    </xf>
    <xf numFmtId="38" fontId="4" fillId="2" borderId="8" xfId="1" applyFont="1" applyFill="1" applyBorder="1" applyAlignment="1">
      <alignment horizontal="right" vertical="center"/>
    </xf>
    <xf numFmtId="38" fontId="4" fillId="2" borderId="12" xfId="1" applyFont="1" applyFill="1" applyBorder="1" applyAlignment="1">
      <alignment horizontal="right" vertical="center"/>
    </xf>
    <xf numFmtId="38" fontId="4" fillId="2" borderId="13" xfId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horizontal="right" vertical="center"/>
    </xf>
    <xf numFmtId="38" fontId="4" fillId="2" borderId="14" xfId="1" applyFont="1" applyFill="1" applyBorder="1" applyAlignment="1">
      <alignment horizontal="right" vertical="center"/>
    </xf>
    <xf numFmtId="38" fontId="4" fillId="2" borderId="15" xfId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distributed" vertical="center"/>
    </xf>
    <xf numFmtId="38" fontId="4" fillId="2" borderId="9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38" fontId="4" fillId="2" borderId="15" xfId="1" applyFont="1" applyFill="1" applyBorder="1" applyAlignment="1">
      <alignment vertical="center"/>
    </xf>
    <xf numFmtId="38" fontId="4" fillId="2" borderId="10" xfId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38" fontId="4" fillId="2" borderId="11" xfId="1" applyFont="1" applyFill="1" applyBorder="1" applyAlignment="1">
      <alignment vertical="center"/>
    </xf>
    <xf numFmtId="38" fontId="4" fillId="2" borderId="16" xfId="1" applyFont="1" applyFill="1" applyBorder="1" applyAlignment="1">
      <alignment vertical="center"/>
    </xf>
    <xf numFmtId="38" fontId="4" fillId="2" borderId="17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38" fontId="4" fillId="0" borderId="1" xfId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0" xfId="0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6" fillId="0" borderId="0" xfId="0" applyFont="1" applyBorder="1"/>
    <xf numFmtId="38" fontId="4" fillId="0" borderId="1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38" fontId="4" fillId="0" borderId="1" xfId="0" applyNumberFormat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shrinkToFit="1"/>
    </xf>
    <xf numFmtId="38" fontId="4" fillId="0" borderId="2" xfId="0" applyNumberFormat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38" fontId="4" fillId="0" borderId="6" xfId="0" applyNumberFormat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/>
    </xf>
    <xf numFmtId="38" fontId="4" fillId="0" borderId="7" xfId="0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9" fillId="2" borderId="1" xfId="0" applyFont="1" applyFill="1" applyBorder="1" applyAlignment="1">
      <alignment horizontal="center" shrinkToFit="1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 textRotation="255" wrapText="1"/>
    </xf>
    <xf numFmtId="0" fontId="8" fillId="2" borderId="1" xfId="0" applyFont="1" applyFill="1" applyBorder="1" applyAlignment="1">
      <alignment horizontal="center" vertical="center" textRotation="255" wrapText="1" shrinkToFit="1"/>
    </xf>
    <xf numFmtId="0" fontId="6" fillId="0" borderId="0" xfId="0" applyFont="1" applyAlignment="1"/>
    <xf numFmtId="0" fontId="6" fillId="2" borderId="2" xfId="0" applyFont="1" applyFill="1" applyBorder="1" applyAlignment="1">
      <alignment horizontal="distributed" vertical="center"/>
    </xf>
    <xf numFmtId="38" fontId="6" fillId="0" borderId="2" xfId="1" applyFont="1" applyFill="1" applyBorder="1" applyAlignment="1">
      <alignment vertical="center"/>
    </xf>
    <xf numFmtId="38" fontId="6" fillId="2" borderId="2" xfId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/>
    </xf>
    <xf numFmtId="38" fontId="6" fillId="0" borderId="6" xfId="1" applyFont="1" applyFill="1" applyBorder="1" applyAlignment="1">
      <alignment vertical="center"/>
    </xf>
    <xf numFmtId="38" fontId="6" fillId="2" borderId="6" xfId="1" applyFont="1" applyFill="1" applyBorder="1" applyAlignment="1">
      <alignment horizontal="right" vertical="center"/>
    </xf>
    <xf numFmtId="38" fontId="6" fillId="2" borderId="6" xfId="1" quotePrefix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/>
    </xf>
    <xf numFmtId="38" fontId="6" fillId="0" borderId="7" xfId="1" applyFont="1" applyFill="1" applyBorder="1" applyAlignment="1">
      <alignment vertical="center"/>
    </xf>
    <xf numFmtId="38" fontId="6" fillId="2" borderId="7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vertical="center"/>
    </xf>
    <xf numFmtId="0" fontId="10" fillId="0" borderId="0" xfId="0" applyFont="1" applyAlignment="1">
      <alignment horizontal="right"/>
    </xf>
    <xf numFmtId="38" fontId="6" fillId="2" borderId="1" xfId="1" applyFont="1" applyFill="1" applyBorder="1" applyAlignment="1">
      <alignment vertical="center"/>
    </xf>
    <xf numFmtId="0" fontId="6" fillId="2" borderId="6" xfId="0" applyFont="1" applyFill="1" applyBorder="1"/>
    <xf numFmtId="38" fontId="6" fillId="2" borderId="2" xfId="1" applyFont="1" applyFill="1" applyBorder="1" applyAlignment="1">
      <alignment vertical="center"/>
    </xf>
    <xf numFmtId="0" fontId="11" fillId="3" borderId="0" xfId="0" applyFont="1" applyFill="1"/>
    <xf numFmtId="0" fontId="6" fillId="3" borderId="0" xfId="0" applyFont="1" applyFill="1"/>
    <xf numFmtId="0" fontId="6" fillId="2" borderId="7" xfId="0" applyFont="1" applyFill="1" applyBorder="1"/>
    <xf numFmtId="0" fontId="6" fillId="0" borderId="0" xfId="0" applyFont="1" applyBorder="1" applyAlignment="1">
      <alignment horizontal="right"/>
    </xf>
    <xf numFmtId="38" fontId="6" fillId="2" borderId="1" xfId="1" applyFont="1" applyFill="1" applyBorder="1" applyAlignment="1">
      <alignment horizontal="right" vertical="center" shrinkToFit="1"/>
    </xf>
    <xf numFmtId="38" fontId="6" fillId="2" borderId="1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 shrinkToFit="1"/>
    </xf>
    <xf numFmtId="0" fontId="6" fillId="0" borderId="4" xfId="0" applyFont="1" applyBorder="1"/>
    <xf numFmtId="0" fontId="6" fillId="2" borderId="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distributed" vertical="center" shrinkToFi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6" fillId="0" borderId="0" xfId="0" applyFont="1" applyBorder="1" applyAlignment="1"/>
    <xf numFmtId="0" fontId="6" fillId="0" borderId="20" xfId="0" applyFont="1" applyBorder="1" applyAlignment="1">
      <alignment horizontal="right"/>
    </xf>
    <xf numFmtId="0" fontId="6" fillId="0" borderId="20" xfId="0" applyFont="1" applyBorder="1" applyAlignment="1"/>
    <xf numFmtId="0" fontId="6" fillId="2" borderId="1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distributed" vertical="center"/>
    </xf>
    <xf numFmtId="38" fontId="6" fillId="2" borderId="4" xfId="1" applyFont="1" applyFill="1" applyBorder="1" applyAlignment="1">
      <alignment vertical="center"/>
    </xf>
    <xf numFmtId="38" fontId="6" fillId="2" borderId="5" xfId="1" applyFont="1" applyFill="1" applyBorder="1" applyAlignment="1">
      <alignment vertical="center"/>
    </xf>
    <xf numFmtId="0" fontId="6" fillId="2" borderId="25" xfId="0" applyFont="1" applyFill="1" applyBorder="1" applyAlignment="1">
      <alignment horizontal="distributed" vertical="center"/>
    </xf>
    <xf numFmtId="38" fontId="6" fillId="2" borderId="0" xfId="1" applyFont="1" applyFill="1" applyBorder="1" applyAlignment="1">
      <alignment vertical="center"/>
    </xf>
    <xf numFmtId="38" fontId="6" fillId="2" borderId="0" xfId="1" applyFont="1" applyFill="1" applyBorder="1" applyAlignment="1">
      <alignment horizontal="right" vertical="center"/>
    </xf>
    <xf numFmtId="38" fontId="6" fillId="2" borderId="24" xfId="1" applyFont="1" applyFill="1" applyBorder="1" applyAlignment="1">
      <alignment horizontal="right" vertical="center"/>
    </xf>
    <xf numFmtId="178" fontId="6" fillId="2" borderId="24" xfId="1" applyNumberFormat="1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distributed" vertical="center"/>
    </xf>
    <xf numFmtId="38" fontId="6" fillId="2" borderId="20" xfId="1" applyFont="1" applyFill="1" applyBorder="1" applyAlignment="1">
      <alignment vertical="center"/>
    </xf>
    <xf numFmtId="38" fontId="6" fillId="2" borderId="20" xfId="1" applyFont="1" applyFill="1" applyBorder="1" applyAlignment="1">
      <alignment horizontal="right" vertical="center"/>
    </xf>
    <xf numFmtId="38" fontId="6" fillId="2" borderId="27" xfId="1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24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right"/>
    </xf>
    <xf numFmtId="0" fontId="6" fillId="0" borderId="25" xfId="0" applyFont="1" applyFill="1" applyBorder="1" applyAlignment="1">
      <alignment horizontal="distributed" vertical="center"/>
    </xf>
    <xf numFmtId="38" fontId="6" fillId="0" borderId="0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24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shrinkToFi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 shrinkToFit="1"/>
    </xf>
    <xf numFmtId="38" fontId="4" fillId="0" borderId="6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177" fontId="4" fillId="0" borderId="2" xfId="1" applyNumberFormat="1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177" fontId="4" fillId="0" borderId="6" xfId="1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distributed" vertical="center" shrinkToFit="1"/>
    </xf>
    <xf numFmtId="38" fontId="4" fillId="0" borderId="7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7" fontId="4" fillId="0" borderId="7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 inden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2" borderId="2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textRotation="255" wrapText="1"/>
    </xf>
    <xf numFmtId="0" fontId="9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horizontal="distributed" vertical="center"/>
    </xf>
    <xf numFmtId="0" fontId="6" fillId="2" borderId="1" xfId="0" applyFont="1" applyFill="1" applyBorder="1" applyAlignment="1">
      <alignment horizontal="distributed" vertical="center"/>
    </xf>
    <xf numFmtId="0" fontId="6" fillId="2" borderId="6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 wrapText="1" indent="1"/>
    </xf>
    <xf numFmtId="0" fontId="6" fillId="0" borderId="6" xfId="0" applyFont="1" applyFill="1" applyBorder="1" applyAlignment="1">
      <alignment horizontal="distributed" wrapText="1" indent="1"/>
    </xf>
    <xf numFmtId="0" fontId="6" fillId="2" borderId="6" xfId="0" applyFont="1" applyFill="1" applyBorder="1" applyAlignment="1">
      <alignment horizontal="distributed" vertical="center" wrapText="1" indent="1"/>
    </xf>
    <xf numFmtId="0" fontId="6" fillId="2" borderId="6" xfId="0" applyFont="1" applyFill="1" applyBorder="1" applyAlignment="1">
      <alignment horizontal="distributed" wrapText="1" indent="1"/>
    </xf>
    <xf numFmtId="0" fontId="6" fillId="2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distributed" vertical="center" indent="1" shrinkToFit="1"/>
    </xf>
    <xf numFmtId="0" fontId="6" fillId="0" borderId="1" xfId="0" applyFont="1" applyFill="1" applyBorder="1" applyAlignment="1">
      <alignment horizontal="distributed" vertical="center" indent="1" shrinkToFit="1"/>
    </xf>
    <xf numFmtId="0" fontId="6" fillId="2" borderId="2" xfId="0" applyFont="1" applyFill="1" applyBorder="1" applyAlignment="1">
      <alignment horizontal="distributed" vertical="center" wrapText="1" indent="1"/>
    </xf>
    <xf numFmtId="0" fontId="6" fillId="2" borderId="2" xfId="0" applyFont="1" applyFill="1" applyBorder="1" applyAlignment="1">
      <alignment horizontal="distributed" wrapText="1" indent="1"/>
    </xf>
    <xf numFmtId="0" fontId="6" fillId="2" borderId="2" xfId="0" applyFont="1" applyFill="1" applyBorder="1" applyAlignment="1">
      <alignment horizontal="distributed" vertical="center" indent="1" shrinkToFit="1"/>
    </xf>
    <xf numFmtId="0" fontId="6" fillId="2" borderId="1" xfId="0" applyFont="1" applyFill="1" applyBorder="1" applyAlignment="1">
      <alignment horizontal="distributed" vertical="center" indent="1" shrinkToFit="1"/>
    </xf>
    <xf numFmtId="0" fontId="5" fillId="0" borderId="0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distributed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6" fillId="2" borderId="6" xfId="0" applyFont="1" applyFill="1" applyBorder="1" applyAlignment="1"/>
    <xf numFmtId="0" fontId="6" fillId="0" borderId="6" xfId="0" applyFont="1" applyFill="1" applyBorder="1" applyAlignment="1"/>
    <xf numFmtId="0" fontId="6" fillId="2" borderId="7" xfId="0" applyFont="1" applyFill="1" applyBorder="1" applyAlignment="1"/>
    <xf numFmtId="0" fontId="6" fillId="2" borderId="2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0"/>
            </a:pPr>
            <a:r>
              <a:rPr lang="ja-JP" sz="1400" b="0"/>
              <a:t>事業所数と従業者数の推移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事業所数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'4-1'!$A$5:$A$9</c:f>
              <c:strCache>
                <c:ptCount val="5"/>
                <c:pt idx="0">
                  <c:v>平成２１年</c:v>
                </c:pt>
                <c:pt idx="1">
                  <c:v>平成２４年</c:v>
                </c:pt>
                <c:pt idx="2">
                  <c:v>平成２６年</c:v>
                </c:pt>
                <c:pt idx="3">
                  <c:v>平成２８年</c:v>
                </c:pt>
                <c:pt idx="4">
                  <c:v>令和３年</c:v>
                </c:pt>
              </c:strCache>
            </c:strRef>
          </c:cat>
          <c:val>
            <c:numRef>
              <c:f>'4-1'!$B$5:$B$9</c:f>
              <c:numCache>
                <c:formatCode>#,##0_);[Red]\(#,##0\)</c:formatCode>
                <c:ptCount val="5"/>
                <c:pt idx="0">
                  <c:v>615</c:v>
                </c:pt>
                <c:pt idx="1">
                  <c:v>591</c:v>
                </c:pt>
                <c:pt idx="2">
                  <c:v>587</c:v>
                </c:pt>
                <c:pt idx="3">
                  <c:v>771</c:v>
                </c:pt>
                <c:pt idx="4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3-45A7-AD92-77E13D8F8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"/>
        <c:axId val="4"/>
      </c:barChart>
      <c:lineChart>
        <c:grouping val="standard"/>
        <c:varyColors val="0"/>
        <c:ser>
          <c:idx val="1"/>
          <c:order val="1"/>
          <c:tx>
            <c:v>従業員数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'4-1'!$A$5:$A$9</c:f>
              <c:strCache>
                <c:ptCount val="5"/>
                <c:pt idx="0">
                  <c:v>平成２１年</c:v>
                </c:pt>
                <c:pt idx="1">
                  <c:v>平成２４年</c:v>
                </c:pt>
                <c:pt idx="2">
                  <c:v>平成２６年</c:v>
                </c:pt>
                <c:pt idx="3">
                  <c:v>平成２８年</c:v>
                </c:pt>
                <c:pt idx="4">
                  <c:v>令和３年</c:v>
                </c:pt>
              </c:strCache>
            </c:strRef>
          </c:cat>
          <c:val>
            <c:numRef>
              <c:f>'4-1'!$C$5:$C$9</c:f>
              <c:numCache>
                <c:formatCode>#,##0_);[Red]\(#,##0\)</c:formatCode>
                <c:ptCount val="5"/>
                <c:pt idx="0">
                  <c:v>3972</c:v>
                </c:pt>
                <c:pt idx="1">
                  <c:v>4078</c:v>
                </c:pt>
                <c:pt idx="2">
                  <c:v>4922</c:v>
                </c:pt>
                <c:pt idx="3">
                  <c:v>6974</c:v>
                </c:pt>
                <c:pt idx="4">
                  <c:v>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3-45A7-AD92-77E13D8F8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151632"/>
        <c:axId val="1"/>
      </c:lineChart>
      <c:catAx>
        <c:axId val="62115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人</a:t>
                </a:r>
              </a:p>
            </c:rich>
          </c:tx>
          <c:layout>
            <c:manualLayout>
              <c:xMode val="edge"/>
              <c:yMode val="edge"/>
              <c:x val="0.88207978340246906"/>
              <c:y val="4.39153636601112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621151632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件</a:t>
                </a:r>
              </a:p>
            </c:rich>
          </c:tx>
          <c:layout>
            <c:manualLayout>
              <c:xMode val="edge"/>
              <c:yMode val="edge"/>
              <c:x val="8.5743146460004804E-2"/>
              <c:y val="3.52383973330347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"/>
        <c:crosses val="autoZero"/>
        <c:crossBetween val="between"/>
      </c:valAx>
      <c:spPr>
        <a:noFill/>
        <a:ln w="25400">
          <a:solidFill>
            <a:schemeClr val="tx1">
              <a:lumMod val="15000"/>
              <a:lumOff val="85000"/>
            </a:schemeClr>
          </a:solidFill>
        </a:ln>
      </c:spPr>
    </c:plotArea>
    <c:legend>
      <c:legendPos val="b"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0"/>
            </a:pPr>
            <a:r>
              <a:rPr lang="ja-JP" sz="1400" b="0"/>
              <a:t>工業の推移</a:t>
            </a:r>
          </a:p>
        </c:rich>
      </c:tx>
      <c:layout>
        <c:manualLayout>
          <c:xMode val="edge"/>
          <c:yMode val="edge"/>
          <c:x val="0.42048850100031199"/>
          <c:y val="3.1537399568173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74405777949086"/>
          <c:y val="0.17934272300469484"/>
          <c:w val="0.72013426206339592"/>
          <c:h val="0.66619718309859155"/>
        </c:manualLayout>
      </c:layout>
      <c:barChart>
        <c:barDir val="col"/>
        <c:grouping val="clustered"/>
        <c:varyColors val="0"/>
        <c:ser>
          <c:idx val="0"/>
          <c:order val="0"/>
          <c:tx>
            <c:v>事業所数</c:v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'4-7'!$A$5:$A$12</c:f>
              <c:strCache>
                <c:ptCount val="8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令和２年</c:v>
                </c:pt>
                <c:pt idx="6">
                  <c:v>令和３年</c:v>
                </c:pt>
                <c:pt idx="7">
                  <c:v>令和４年</c:v>
                </c:pt>
              </c:strCache>
            </c:strRef>
          </c:cat>
          <c:val>
            <c:numRef>
              <c:f>'4-7'!$B$5:$B$12</c:f>
              <c:numCache>
                <c:formatCode>#,##0_);[Red]\(#,##0\)</c:formatCode>
                <c:ptCount val="8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4-4702-BF4C-2495EBC8F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1156432"/>
        <c:axId val="1"/>
      </c:barChart>
      <c:lineChart>
        <c:grouping val="standard"/>
        <c:varyColors val="0"/>
        <c:ser>
          <c:idx val="1"/>
          <c:order val="1"/>
          <c:tx>
            <c:v>従業者数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'4-7'!$A$5:$A$12</c:f>
              <c:strCache>
                <c:ptCount val="8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令和２年</c:v>
                </c:pt>
                <c:pt idx="6">
                  <c:v>令和３年</c:v>
                </c:pt>
                <c:pt idx="7">
                  <c:v>令和４年</c:v>
                </c:pt>
              </c:strCache>
            </c:strRef>
          </c:cat>
          <c:val>
            <c:numRef>
              <c:f>'4-7'!$C$5:$C$12</c:f>
              <c:numCache>
                <c:formatCode>#,##0_);[Red]\(#,##0\)</c:formatCode>
                <c:ptCount val="8"/>
                <c:pt idx="0">
                  <c:v>84</c:v>
                </c:pt>
                <c:pt idx="1">
                  <c:v>79</c:v>
                </c:pt>
                <c:pt idx="2">
                  <c:v>85</c:v>
                </c:pt>
                <c:pt idx="3">
                  <c:v>84</c:v>
                </c:pt>
                <c:pt idx="4">
                  <c:v>82</c:v>
                </c:pt>
                <c:pt idx="5">
                  <c:v>61</c:v>
                </c:pt>
                <c:pt idx="6">
                  <c:v>62</c:v>
                </c:pt>
                <c:pt idx="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4-4702-BF4C-2495EBC8F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21156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件</a:t>
                </a:r>
              </a:p>
            </c:rich>
          </c:tx>
          <c:layout>
            <c:manualLayout>
              <c:xMode val="edge"/>
              <c:yMode val="edge"/>
              <c:x val="6.9966090340106091E-2"/>
              <c:y val="3.6829322391039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621156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人</a:t>
                </a:r>
              </a:p>
            </c:rich>
          </c:tx>
          <c:layout>
            <c:manualLayout>
              <c:xMode val="edge"/>
              <c:yMode val="edge"/>
              <c:x val="0.87380742616963092"/>
              <c:y val="3.325718088055894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solidFill>
            <a:schemeClr val="tx1">
              <a:lumMod val="15000"/>
              <a:lumOff val="85000"/>
            </a:schemeClr>
          </a:solidFill>
        </a:ln>
      </c:spPr>
    </c:plotArea>
    <c:legend>
      <c:legendPos val="b"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14</xdr:row>
      <xdr:rowOff>144780</xdr:rowOff>
    </xdr:from>
    <xdr:to>
      <xdr:col>6</xdr:col>
      <xdr:colOff>342900</xdr:colOff>
      <xdr:row>32</xdr:row>
      <xdr:rowOff>99060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0ADA2B7-2393-4A94-B899-2AA759246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18</xdr:row>
      <xdr:rowOff>53340</xdr:rowOff>
    </xdr:from>
    <xdr:to>
      <xdr:col>5</xdr:col>
      <xdr:colOff>533400</xdr:colOff>
      <xdr:row>34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4644FB5-8000-4861-B2F6-0EB397210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9182-BF6B-4053-B83B-ABD604F7FCE6}">
  <dimension ref="A1:G11"/>
  <sheetViews>
    <sheetView view="pageBreakPreview" zoomScaleNormal="75" zoomScaleSheetLayoutView="100" workbookViewId="0">
      <selection activeCell="E10" sqref="E10"/>
    </sheetView>
  </sheetViews>
  <sheetFormatPr defaultColWidth="9" defaultRowHeight="13.2" x14ac:dyDescent="0.2"/>
  <cols>
    <col min="1" max="1" width="12.21875" style="139" customWidth="1"/>
    <col min="2" max="7" width="10" style="139" customWidth="1"/>
    <col min="8" max="16384" width="9" style="139"/>
  </cols>
  <sheetData>
    <row r="1" spans="1:7" ht="24" customHeight="1" x14ac:dyDescent="0.2">
      <c r="A1" s="161" t="s">
        <v>72</v>
      </c>
      <c r="B1" s="161"/>
      <c r="C1" s="161"/>
      <c r="D1" s="161"/>
      <c r="E1" s="161"/>
      <c r="F1" s="161"/>
      <c r="G1" s="161"/>
    </row>
    <row r="2" spans="1:7" ht="15" customHeight="1" x14ac:dyDescent="0.2">
      <c r="G2" s="152" t="s">
        <v>172</v>
      </c>
    </row>
    <row r="3" spans="1:7" x14ac:dyDescent="0.2">
      <c r="A3" s="162" t="s">
        <v>73</v>
      </c>
      <c r="B3" s="162" t="s">
        <v>74</v>
      </c>
      <c r="C3" s="162"/>
      <c r="D3" s="162" t="s">
        <v>75</v>
      </c>
      <c r="E3" s="162"/>
      <c r="F3" s="162" t="s">
        <v>76</v>
      </c>
      <c r="G3" s="162"/>
    </row>
    <row r="4" spans="1:7" x14ac:dyDescent="0.2">
      <c r="A4" s="162"/>
      <c r="B4" s="141" t="s">
        <v>2</v>
      </c>
      <c r="C4" s="141" t="s">
        <v>34</v>
      </c>
      <c r="D4" s="141" t="s">
        <v>2</v>
      </c>
      <c r="E4" s="141" t="s">
        <v>34</v>
      </c>
      <c r="F4" s="141" t="s">
        <v>2</v>
      </c>
      <c r="G4" s="141" t="s">
        <v>34</v>
      </c>
    </row>
    <row r="5" spans="1:7" ht="24.9" customHeight="1" x14ac:dyDescent="0.2">
      <c r="A5" s="142" t="s">
        <v>167</v>
      </c>
      <c r="B5" s="143">
        <v>615</v>
      </c>
      <c r="C5" s="143">
        <v>3972</v>
      </c>
      <c r="D5" s="144">
        <v>9</v>
      </c>
      <c r="E5" s="144">
        <v>437</v>
      </c>
      <c r="F5" s="145">
        <v>1.4423076923076901</v>
      </c>
      <c r="G5" s="145">
        <v>9.9115445679292407</v>
      </c>
    </row>
    <row r="6" spans="1:7" ht="24.9" customHeight="1" x14ac:dyDescent="0.2">
      <c r="A6" s="142" t="s">
        <v>168</v>
      </c>
      <c r="B6" s="143">
        <v>591</v>
      </c>
      <c r="C6" s="143">
        <v>4078</v>
      </c>
      <c r="D6" s="146">
        <f t="shared" ref="D6:E8" si="0">B6-B5</f>
        <v>-24</v>
      </c>
      <c r="E6" s="146">
        <f t="shared" si="0"/>
        <v>106</v>
      </c>
      <c r="F6" s="147">
        <f t="shared" ref="F6:G8" si="1">D6/B5*100</f>
        <v>-3.9024390243902438</v>
      </c>
      <c r="G6" s="147">
        <f t="shared" si="1"/>
        <v>2.6686807653575024</v>
      </c>
    </row>
    <row r="7" spans="1:7" ht="24.9" customHeight="1" x14ac:dyDescent="0.2">
      <c r="A7" s="142" t="s">
        <v>169</v>
      </c>
      <c r="B7" s="143">
        <v>587</v>
      </c>
      <c r="C7" s="143">
        <v>4922</v>
      </c>
      <c r="D7" s="146">
        <f t="shared" si="0"/>
        <v>-4</v>
      </c>
      <c r="E7" s="146">
        <f t="shared" si="0"/>
        <v>844</v>
      </c>
      <c r="F7" s="147">
        <f t="shared" si="1"/>
        <v>-0.67681895093062605</v>
      </c>
      <c r="G7" s="147">
        <f t="shared" si="1"/>
        <v>20.696419813634133</v>
      </c>
    </row>
    <row r="8" spans="1:7" ht="24.9" customHeight="1" x14ac:dyDescent="0.2">
      <c r="A8" s="142" t="s">
        <v>170</v>
      </c>
      <c r="B8" s="143">
        <v>771</v>
      </c>
      <c r="C8" s="143">
        <v>6974</v>
      </c>
      <c r="D8" s="146">
        <f t="shared" si="0"/>
        <v>184</v>
      </c>
      <c r="E8" s="146">
        <f t="shared" si="0"/>
        <v>2052</v>
      </c>
      <c r="F8" s="147">
        <f>D8/B7*100</f>
        <v>31.3458262350937</v>
      </c>
      <c r="G8" s="147">
        <f t="shared" si="1"/>
        <v>41.690369768386837</v>
      </c>
    </row>
    <row r="9" spans="1:7" ht="24.9" customHeight="1" x14ac:dyDescent="0.2">
      <c r="A9" s="148" t="s">
        <v>48</v>
      </c>
      <c r="B9" s="149">
        <v>734</v>
      </c>
      <c r="C9" s="149">
        <v>7657</v>
      </c>
      <c r="D9" s="150">
        <f>B9-B8</f>
        <v>-37</v>
      </c>
      <c r="E9" s="150">
        <f>C9-C8</f>
        <v>683</v>
      </c>
      <c r="F9" s="151">
        <f>D9/B8*100</f>
        <v>-4.7989623865110254</v>
      </c>
      <c r="G9" s="151">
        <f>E9/C8*100</f>
        <v>9.7935187840550615</v>
      </c>
    </row>
    <row r="10" spans="1:7" x14ac:dyDescent="0.2">
      <c r="G10" s="152" t="s">
        <v>77</v>
      </c>
    </row>
    <row r="11" spans="1:7" x14ac:dyDescent="0.2">
      <c r="G11" s="140"/>
    </row>
  </sheetData>
  <mergeCells count="5">
    <mergeCell ref="A1:G1"/>
    <mergeCell ref="A3:A4"/>
    <mergeCell ref="B3:C3"/>
    <mergeCell ref="D3:E3"/>
    <mergeCell ref="F3:G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51CC-EC97-4A55-916C-F8050EF4A915}">
  <dimension ref="A1:K26"/>
  <sheetViews>
    <sheetView view="pageBreakPreview" topLeftCell="A17" zoomScaleNormal="75" zoomScaleSheetLayoutView="100" workbookViewId="0">
      <selection activeCell="A26" sqref="A26:XFD26"/>
    </sheetView>
  </sheetViews>
  <sheetFormatPr defaultColWidth="9" defaultRowHeight="13.2" x14ac:dyDescent="0.2"/>
  <cols>
    <col min="1" max="1" width="20.21875" style="1" customWidth="1"/>
    <col min="2" max="3" width="9" style="1"/>
    <col min="4" max="4" width="9.77734375" style="1" customWidth="1"/>
    <col min="5" max="5" width="9" style="1"/>
    <col min="6" max="6" width="8.77734375" style="1" customWidth="1"/>
    <col min="7" max="7" width="10" style="1" customWidth="1"/>
    <col min="8" max="16384" width="9" style="1"/>
  </cols>
  <sheetData>
    <row r="1" spans="1:11" ht="27.6" customHeight="1" x14ac:dyDescent="0.2">
      <c r="A1" s="163" t="s">
        <v>0</v>
      </c>
      <c r="B1" s="163"/>
      <c r="C1" s="163"/>
      <c r="D1" s="163"/>
      <c r="E1" s="163"/>
      <c r="F1" s="163"/>
      <c r="G1" s="163"/>
      <c r="H1" s="10"/>
    </row>
    <row r="2" spans="1:11" ht="15" customHeight="1" x14ac:dyDescent="0.2">
      <c r="G2" s="11" t="s">
        <v>171</v>
      </c>
    </row>
    <row r="3" spans="1:11" x14ac:dyDescent="0.2">
      <c r="A3" s="164" t="s">
        <v>1</v>
      </c>
      <c r="B3" s="164" t="s">
        <v>2</v>
      </c>
      <c r="C3" s="164" t="s">
        <v>3</v>
      </c>
      <c r="D3" s="164"/>
      <c r="E3" s="164"/>
      <c r="F3" s="164"/>
      <c r="G3" s="164"/>
    </row>
    <row r="4" spans="1:11" x14ac:dyDescent="0.2">
      <c r="A4" s="164"/>
      <c r="B4" s="164"/>
      <c r="C4" s="164" t="s">
        <v>4</v>
      </c>
      <c r="D4" s="12"/>
      <c r="E4" s="13"/>
      <c r="F4" s="14"/>
      <c r="G4" s="15"/>
    </row>
    <row r="5" spans="1:11" x14ac:dyDescent="0.2">
      <c r="A5" s="164"/>
      <c r="B5" s="164"/>
      <c r="C5" s="164"/>
      <c r="D5" s="16" t="s">
        <v>5</v>
      </c>
      <c r="E5" s="165" t="s">
        <v>6</v>
      </c>
      <c r="F5" s="165"/>
      <c r="G5" s="165"/>
      <c r="K5" s="17"/>
    </row>
    <row r="6" spans="1:11" x14ac:dyDescent="0.2">
      <c r="A6" s="164"/>
      <c r="B6" s="164"/>
      <c r="C6" s="164"/>
      <c r="D6" s="18" t="s">
        <v>7</v>
      </c>
      <c r="E6" s="164" t="s">
        <v>8</v>
      </c>
      <c r="F6" s="166" t="s">
        <v>30</v>
      </c>
      <c r="G6" s="167" t="s">
        <v>31</v>
      </c>
    </row>
    <row r="7" spans="1:11" x14ac:dyDescent="0.2">
      <c r="A7" s="164"/>
      <c r="B7" s="164"/>
      <c r="C7" s="164"/>
      <c r="D7" s="19" t="s">
        <v>9</v>
      </c>
      <c r="E7" s="164"/>
      <c r="F7" s="164"/>
      <c r="G7" s="165"/>
    </row>
    <row r="8" spans="1:11" ht="30" customHeight="1" x14ac:dyDescent="0.2">
      <c r="A8" s="20" t="s">
        <v>10</v>
      </c>
      <c r="B8" s="21">
        <v>2</v>
      </c>
      <c r="C8" s="21">
        <v>16</v>
      </c>
      <c r="D8" s="22" t="s">
        <v>11</v>
      </c>
      <c r="E8" s="22">
        <f>13+0</f>
        <v>13</v>
      </c>
      <c r="F8" s="23">
        <v>13</v>
      </c>
      <c r="G8" s="24">
        <v>5</v>
      </c>
    </row>
    <row r="9" spans="1:11" ht="30" customHeight="1" x14ac:dyDescent="0.2">
      <c r="A9" s="25" t="s">
        <v>12</v>
      </c>
      <c r="B9" s="26" t="s">
        <v>11</v>
      </c>
      <c r="C9" s="26" t="s">
        <v>11</v>
      </c>
      <c r="D9" s="26" t="s">
        <v>11</v>
      </c>
      <c r="E9" s="26" t="s">
        <v>11</v>
      </c>
      <c r="F9" s="27" t="s">
        <v>11</v>
      </c>
      <c r="G9" s="28" t="s">
        <v>11</v>
      </c>
    </row>
    <row r="10" spans="1:11" ht="30" customHeight="1" x14ac:dyDescent="0.2">
      <c r="A10" s="29" t="s">
        <v>13</v>
      </c>
      <c r="B10" s="30">
        <v>51</v>
      </c>
      <c r="C10" s="30">
        <v>587</v>
      </c>
      <c r="D10" s="30">
        <v>21</v>
      </c>
      <c r="E10" s="30">
        <f>471+41</f>
        <v>512</v>
      </c>
      <c r="F10" s="31">
        <v>471</v>
      </c>
      <c r="G10" s="32">
        <v>434</v>
      </c>
    </row>
    <row r="11" spans="1:11" ht="30" customHeight="1" x14ac:dyDescent="0.2">
      <c r="A11" s="29" t="s">
        <v>14</v>
      </c>
      <c r="B11" s="30">
        <v>19</v>
      </c>
      <c r="C11" s="30">
        <v>127</v>
      </c>
      <c r="D11" s="30">
        <v>17</v>
      </c>
      <c r="E11" s="30">
        <f>99+3</f>
        <v>102</v>
      </c>
      <c r="F11" s="31">
        <v>99</v>
      </c>
      <c r="G11" s="32">
        <v>81</v>
      </c>
    </row>
    <row r="12" spans="1:11" ht="30" customHeight="1" x14ac:dyDescent="0.2">
      <c r="A12" s="25" t="s">
        <v>15</v>
      </c>
      <c r="B12" s="26">
        <v>0</v>
      </c>
      <c r="C12" s="26" t="s">
        <v>11</v>
      </c>
      <c r="D12" s="26">
        <v>0</v>
      </c>
      <c r="E12" s="26" t="s">
        <v>11</v>
      </c>
      <c r="F12" s="27" t="s">
        <v>11</v>
      </c>
      <c r="G12" s="28" t="s">
        <v>11</v>
      </c>
    </row>
    <row r="13" spans="1:11" ht="30" customHeight="1" x14ac:dyDescent="0.2">
      <c r="A13" s="29" t="s">
        <v>16</v>
      </c>
      <c r="B13" s="30">
        <v>6</v>
      </c>
      <c r="C13" s="30">
        <v>28</v>
      </c>
      <c r="D13" s="26">
        <v>1</v>
      </c>
      <c r="E13" s="30">
        <v>23</v>
      </c>
      <c r="F13" s="31">
        <v>23</v>
      </c>
      <c r="G13" s="32">
        <v>20</v>
      </c>
    </row>
    <row r="14" spans="1:11" ht="30" customHeight="1" x14ac:dyDescent="0.2">
      <c r="A14" s="29" t="s">
        <v>17</v>
      </c>
      <c r="B14" s="30">
        <v>16</v>
      </c>
      <c r="C14" s="30">
        <v>121</v>
      </c>
      <c r="D14" s="30">
        <v>6</v>
      </c>
      <c r="E14" s="30">
        <f>102+3</f>
        <v>105</v>
      </c>
      <c r="F14" s="31">
        <v>102</v>
      </c>
      <c r="G14" s="32">
        <v>82</v>
      </c>
    </row>
    <row r="15" spans="1:11" ht="30" customHeight="1" x14ac:dyDescent="0.2">
      <c r="A15" s="29" t="s">
        <v>18</v>
      </c>
      <c r="B15" s="33">
        <v>229</v>
      </c>
      <c r="C15" s="33">
        <v>1869</v>
      </c>
      <c r="D15" s="33">
        <v>106</v>
      </c>
      <c r="E15" s="33">
        <f>1691+37</f>
        <v>1728</v>
      </c>
      <c r="F15" s="31">
        <v>1691</v>
      </c>
      <c r="G15" s="32">
        <v>797</v>
      </c>
    </row>
    <row r="16" spans="1:11" ht="30" customHeight="1" x14ac:dyDescent="0.2">
      <c r="A16" s="29" t="s">
        <v>19</v>
      </c>
      <c r="B16" s="30">
        <v>9</v>
      </c>
      <c r="C16" s="30">
        <v>39</v>
      </c>
      <c r="D16" s="30">
        <v>3</v>
      </c>
      <c r="E16" s="30">
        <f>34+1</f>
        <v>35</v>
      </c>
      <c r="F16" s="31">
        <v>34</v>
      </c>
      <c r="G16" s="32">
        <v>33</v>
      </c>
    </row>
    <row r="17" spans="1:7" ht="30" customHeight="1" x14ac:dyDescent="0.2">
      <c r="A17" s="34" t="s">
        <v>20</v>
      </c>
      <c r="B17" s="30">
        <v>51</v>
      </c>
      <c r="C17" s="30">
        <v>137</v>
      </c>
      <c r="D17" s="30">
        <v>14</v>
      </c>
      <c r="E17" s="30">
        <f>80+2</f>
        <v>82</v>
      </c>
      <c r="F17" s="31">
        <v>80</v>
      </c>
      <c r="G17" s="32">
        <v>52</v>
      </c>
    </row>
    <row r="18" spans="1:7" ht="30" customHeight="1" x14ac:dyDescent="0.2">
      <c r="A18" s="25" t="s">
        <v>21</v>
      </c>
      <c r="B18" s="30">
        <v>28</v>
      </c>
      <c r="C18" s="30">
        <v>245</v>
      </c>
      <c r="D18" s="30">
        <v>19</v>
      </c>
      <c r="E18" s="30">
        <f>210+3</f>
        <v>213</v>
      </c>
      <c r="F18" s="31">
        <v>210</v>
      </c>
      <c r="G18" s="32">
        <v>182</v>
      </c>
    </row>
    <row r="19" spans="1:7" ht="30" customHeight="1" x14ac:dyDescent="0.2">
      <c r="A19" s="34" t="s">
        <v>22</v>
      </c>
      <c r="B19" s="30">
        <v>105</v>
      </c>
      <c r="C19" s="30">
        <v>1271</v>
      </c>
      <c r="D19" s="30">
        <v>49</v>
      </c>
      <c r="E19" s="30">
        <f>1181+24</f>
        <v>1205</v>
      </c>
      <c r="F19" s="31">
        <v>1181</v>
      </c>
      <c r="G19" s="32">
        <v>555</v>
      </c>
    </row>
    <row r="20" spans="1:7" ht="30" customHeight="1" x14ac:dyDescent="0.2">
      <c r="A20" s="34" t="s">
        <v>23</v>
      </c>
      <c r="B20" s="30">
        <v>66</v>
      </c>
      <c r="C20" s="30">
        <v>306</v>
      </c>
      <c r="D20" s="30">
        <v>49</v>
      </c>
      <c r="E20" s="30">
        <f>242+0</f>
        <v>242</v>
      </c>
      <c r="F20" s="31">
        <v>242</v>
      </c>
      <c r="G20" s="32">
        <v>133</v>
      </c>
    </row>
    <row r="21" spans="1:7" ht="30" customHeight="1" x14ac:dyDescent="0.2">
      <c r="A21" s="29" t="s">
        <v>24</v>
      </c>
      <c r="B21" s="30">
        <v>29</v>
      </c>
      <c r="C21" s="30">
        <v>193</v>
      </c>
      <c r="D21" s="30">
        <v>21</v>
      </c>
      <c r="E21" s="30">
        <f>160+9</f>
        <v>169</v>
      </c>
      <c r="F21" s="31">
        <v>160</v>
      </c>
      <c r="G21" s="32">
        <v>126</v>
      </c>
    </row>
    <row r="22" spans="1:7" ht="30" customHeight="1" x14ac:dyDescent="0.2">
      <c r="A22" s="29" t="s">
        <v>25</v>
      </c>
      <c r="B22" s="30">
        <v>69</v>
      </c>
      <c r="C22" s="30">
        <v>2506</v>
      </c>
      <c r="D22" s="30">
        <v>25</v>
      </c>
      <c r="E22" s="30">
        <f>2453+4</f>
        <v>2457</v>
      </c>
      <c r="F22" s="31">
        <v>2453</v>
      </c>
      <c r="G22" s="32">
        <v>1715</v>
      </c>
    </row>
    <row r="23" spans="1:7" ht="30" customHeight="1" x14ac:dyDescent="0.2">
      <c r="A23" s="29" t="s">
        <v>26</v>
      </c>
      <c r="B23" s="30">
        <v>3</v>
      </c>
      <c r="C23" s="30">
        <v>34</v>
      </c>
      <c r="D23" s="30">
        <v>1</v>
      </c>
      <c r="E23" s="30">
        <v>33</v>
      </c>
      <c r="F23" s="31">
        <v>33</v>
      </c>
      <c r="G23" s="32">
        <v>32</v>
      </c>
    </row>
    <row r="24" spans="1:7" ht="30" customHeight="1" x14ac:dyDescent="0.2">
      <c r="A24" s="35" t="s">
        <v>27</v>
      </c>
      <c r="B24" s="36">
        <v>51</v>
      </c>
      <c r="C24" s="36">
        <v>178</v>
      </c>
      <c r="D24" s="36">
        <v>24</v>
      </c>
      <c r="E24" s="36">
        <f>126+6</f>
        <v>132</v>
      </c>
      <c r="F24" s="37">
        <v>126</v>
      </c>
      <c r="G24" s="38">
        <v>85</v>
      </c>
    </row>
    <row r="25" spans="1:7" ht="30" customHeight="1" x14ac:dyDescent="0.2">
      <c r="A25" s="39" t="s">
        <v>28</v>
      </c>
      <c r="B25" s="40">
        <f t="shared" ref="B25:G25" si="0">SUM(B8:B24)</f>
        <v>734</v>
      </c>
      <c r="C25" s="40">
        <f t="shared" si="0"/>
        <v>7657</v>
      </c>
      <c r="D25" s="40">
        <f t="shared" si="0"/>
        <v>356</v>
      </c>
      <c r="E25" s="40">
        <f t="shared" si="0"/>
        <v>7051</v>
      </c>
      <c r="F25" s="41">
        <f t="shared" si="0"/>
        <v>6918</v>
      </c>
      <c r="G25" s="42">
        <f t="shared" si="0"/>
        <v>4332</v>
      </c>
    </row>
    <row r="26" spans="1:7" ht="16.2" customHeight="1" x14ac:dyDescent="0.2">
      <c r="G26" s="11" t="s">
        <v>29</v>
      </c>
    </row>
  </sheetData>
  <mergeCells count="9">
    <mergeCell ref="A1:G1"/>
    <mergeCell ref="A3:A7"/>
    <mergeCell ref="B3:B7"/>
    <mergeCell ref="C3:G3"/>
    <mergeCell ref="C4:C7"/>
    <mergeCell ref="E5:G5"/>
    <mergeCell ref="E6:E7"/>
    <mergeCell ref="F6:F7"/>
    <mergeCell ref="G6:G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A522-26E6-49C2-B113-46AF54DC2135}">
  <dimension ref="A1:R63"/>
  <sheetViews>
    <sheetView view="pageBreakPreview" topLeftCell="A17" zoomScaleNormal="70" zoomScaleSheetLayoutView="100" workbookViewId="0">
      <selection activeCell="Q26" sqref="Q26"/>
    </sheetView>
  </sheetViews>
  <sheetFormatPr defaultColWidth="9" defaultRowHeight="13.2" x14ac:dyDescent="0.2"/>
  <cols>
    <col min="1" max="2" width="1.88671875" style="1" customWidth="1"/>
    <col min="3" max="3" width="18.77734375" style="1" customWidth="1"/>
    <col min="4" max="4" width="9.6640625" style="1" bestFit="1" customWidth="1"/>
    <col min="5" max="5" width="9.33203125" style="1" customWidth="1"/>
    <col min="6" max="8" width="8.77734375" style="1" customWidth="1"/>
    <col min="9" max="9" width="9.33203125" style="1" customWidth="1"/>
    <col min="10" max="10" width="8.77734375" style="1" customWidth="1"/>
    <col min="11" max="11" width="9.33203125" style="1" customWidth="1"/>
    <col min="12" max="12" width="8.77734375" style="1" customWidth="1"/>
    <col min="13" max="13" width="9.33203125" style="1" customWidth="1"/>
    <col min="14" max="14" width="8.77734375" style="1" customWidth="1"/>
    <col min="15" max="15" width="9.33203125" style="1" customWidth="1"/>
    <col min="16" max="16" width="8.77734375" style="1" customWidth="1"/>
    <col min="17" max="17" width="9.33203125" style="1" customWidth="1"/>
    <col min="18" max="16384" width="9" style="1"/>
  </cols>
  <sheetData>
    <row r="1" spans="1:17" ht="28.2" customHeight="1" x14ac:dyDescent="0.2">
      <c r="A1" s="170" t="s">
        <v>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6.8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 t="s">
        <v>171</v>
      </c>
    </row>
    <row r="3" spans="1:17" x14ac:dyDescent="0.2">
      <c r="A3" s="164" t="s">
        <v>89</v>
      </c>
      <c r="B3" s="164"/>
      <c r="C3" s="164"/>
      <c r="D3" s="164" t="s">
        <v>90</v>
      </c>
      <c r="E3" s="164"/>
      <c r="F3" s="164" t="s">
        <v>91</v>
      </c>
      <c r="G3" s="164"/>
      <c r="H3" s="164" t="s">
        <v>92</v>
      </c>
      <c r="I3" s="164"/>
      <c r="J3" s="164" t="s">
        <v>93</v>
      </c>
      <c r="K3" s="164"/>
      <c r="L3" s="164" t="s">
        <v>94</v>
      </c>
      <c r="M3" s="164"/>
      <c r="N3" s="164" t="s">
        <v>95</v>
      </c>
      <c r="O3" s="164"/>
      <c r="P3" s="164" t="s">
        <v>96</v>
      </c>
      <c r="Q3" s="164"/>
    </row>
    <row r="4" spans="1:17" x14ac:dyDescent="0.2">
      <c r="A4" s="164"/>
      <c r="B4" s="164"/>
      <c r="C4" s="164"/>
      <c r="D4" s="2" t="s">
        <v>2</v>
      </c>
      <c r="E4" s="2" t="s">
        <v>34</v>
      </c>
      <c r="F4" s="2" t="s">
        <v>2</v>
      </c>
      <c r="G4" s="2" t="s">
        <v>34</v>
      </c>
      <c r="H4" s="2" t="s">
        <v>2</v>
      </c>
      <c r="I4" s="2" t="s">
        <v>34</v>
      </c>
      <c r="J4" s="2" t="s">
        <v>2</v>
      </c>
      <c r="K4" s="2" t="s">
        <v>34</v>
      </c>
      <c r="L4" s="2" t="s">
        <v>2</v>
      </c>
      <c r="M4" s="2" t="s">
        <v>34</v>
      </c>
      <c r="N4" s="2" t="s">
        <v>2</v>
      </c>
      <c r="O4" s="2" t="s">
        <v>34</v>
      </c>
      <c r="P4" s="2" t="s">
        <v>2</v>
      </c>
      <c r="Q4" s="2" t="s">
        <v>34</v>
      </c>
    </row>
    <row r="5" spans="1:17" ht="24.9" customHeight="1" x14ac:dyDescent="0.2">
      <c r="A5" s="168" t="s">
        <v>28</v>
      </c>
      <c r="B5" s="169"/>
      <c r="C5" s="169"/>
      <c r="D5" s="49">
        <f t="shared" ref="D5:Q5" si="0">SUM(D6,D8,D12)</f>
        <v>734</v>
      </c>
      <c r="E5" s="49">
        <f t="shared" si="0"/>
        <v>7657</v>
      </c>
      <c r="F5" s="49">
        <f t="shared" si="0"/>
        <v>204</v>
      </c>
      <c r="G5" s="49">
        <f t="shared" si="0"/>
        <v>321</v>
      </c>
      <c r="H5" s="49">
        <f t="shared" si="0"/>
        <v>239</v>
      </c>
      <c r="I5" s="49">
        <f t="shared" si="0"/>
        <v>747</v>
      </c>
      <c r="J5" s="49">
        <f t="shared" si="0"/>
        <v>109</v>
      </c>
      <c r="K5" s="49">
        <f t="shared" si="0"/>
        <v>759</v>
      </c>
      <c r="L5" s="49">
        <f t="shared" si="0"/>
        <v>112</v>
      </c>
      <c r="M5" s="49">
        <f t="shared" si="0"/>
        <v>1606</v>
      </c>
      <c r="N5" s="49">
        <f t="shared" si="0"/>
        <v>31</v>
      </c>
      <c r="O5" s="49">
        <f t="shared" si="0"/>
        <v>742</v>
      </c>
      <c r="P5" s="49">
        <f t="shared" si="0"/>
        <v>39</v>
      </c>
      <c r="Q5" s="49">
        <f t="shared" si="0"/>
        <v>3482</v>
      </c>
    </row>
    <row r="6" spans="1:17" ht="24.9" customHeight="1" x14ac:dyDescent="0.2">
      <c r="A6" s="50"/>
      <c r="B6" s="168" t="s">
        <v>97</v>
      </c>
      <c r="C6" s="169"/>
      <c r="D6" s="51">
        <f>SUM(D7)</f>
        <v>2</v>
      </c>
      <c r="E6" s="51">
        <f>SUM(E7)</f>
        <v>16</v>
      </c>
      <c r="F6" s="51">
        <f>SUM(F7)</f>
        <v>0</v>
      </c>
      <c r="G6" s="51">
        <f>SUM(G7)</f>
        <v>0</v>
      </c>
      <c r="H6" s="52">
        <f>H7</f>
        <v>1</v>
      </c>
      <c r="I6" s="52">
        <f t="shared" ref="I6:Q6" si="1">I7</f>
        <v>6</v>
      </c>
      <c r="J6" s="52">
        <f t="shared" si="1"/>
        <v>1</v>
      </c>
      <c r="K6" s="52">
        <f t="shared" si="1"/>
        <v>10</v>
      </c>
      <c r="L6" s="52">
        <f t="shared" si="1"/>
        <v>0</v>
      </c>
      <c r="M6" s="52">
        <f t="shared" si="1"/>
        <v>0</v>
      </c>
      <c r="N6" s="52">
        <f t="shared" si="1"/>
        <v>0</v>
      </c>
      <c r="O6" s="52">
        <f t="shared" si="1"/>
        <v>0</v>
      </c>
      <c r="P6" s="52">
        <f t="shared" si="1"/>
        <v>0</v>
      </c>
      <c r="Q6" s="52">
        <f t="shared" si="1"/>
        <v>0</v>
      </c>
    </row>
    <row r="7" spans="1:17" ht="24.9" customHeight="1" x14ac:dyDescent="0.2">
      <c r="A7" s="50"/>
      <c r="B7" s="53"/>
      <c r="C7" s="39" t="s">
        <v>98</v>
      </c>
      <c r="D7" s="51">
        <f>SUM(H7,J7,L7,N7,P7,F7)</f>
        <v>2</v>
      </c>
      <c r="E7" s="51">
        <f>SUM(I7,K7,M7,O7,Q7,G7)</f>
        <v>16</v>
      </c>
      <c r="F7" s="52">
        <v>0</v>
      </c>
      <c r="G7" s="52">
        <v>0</v>
      </c>
      <c r="H7" s="52">
        <v>1</v>
      </c>
      <c r="I7" s="52">
        <v>6</v>
      </c>
      <c r="J7" s="52">
        <v>1</v>
      </c>
      <c r="K7" s="52">
        <v>10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</row>
    <row r="8" spans="1:17" ht="24.9" customHeight="1" x14ac:dyDescent="0.2">
      <c r="A8" s="50"/>
      <c r="B8" s="168" t="s">
        <v>99</v>
      </c>
      <c r="C8" s="169"/>
      <c r="D8" s="51">
        <f t="shared" ref="D8:Q8" si="2">SUM(D9:D11)</f>
        <v>70</v>
      </c>
      <c r="E8" s="51">
        <f t="shared" si="2"/>
        <v>714</v>
      </c>
      <c r="F8" s="51">
        <f t="shared" si="2"/>
        <v>13</v>
      </c>
      <c r="G8" s="51">
        <f t="shared" si="2"/>
        <v>47</v>
      </c>
      <c r="H8" s="51">
        <f t="shared" si="2"/>
        <v>29</v>
      </c>
      <c r="I8" s="51">
        <f t="shared" si="2"/>
        <v>101</v>
      </c>
      <c r="J8" s="54">
        <f t="shared" si="2"/>
        <v>7</v>
      </c>
      <c r="K8" s="54">
        <f t="shared" si="2"/>
        <v>62</v>
      </c>
      <c r="L8" s="54">
        <f t="shared" si="2"/>
        <v>13</v>
      </c>
      <c r="M8" s="54">
        <f t="shared" si="2"/>
        <v>211</v>
      </c>
      <c r="N8" s="54">
        <f t="shared" si="2"/>
        <v>4</v>
      </c>
      <c r="O8" s="54">
        <f t="shared" si="2"/>
        <v>101</v>
      </c>
      <c r="P8" s="54">
        <f t="shared" si="2"/>
        <v>4</v>
      </c>
      <c r="Q8" s="54">
        <f t="shared" si="2"/>
        <v>192</v>
      </c>
    </row>
    <row r="9" spans="1:17" ht="24.9" customHeight="1" x14ac:dyDescent="0.2">
      <c r="A9" s="50"/>
      <c r="B9" s="50"/>
      <c r="C9" s="55" t="s">
        <v>12</v>
      </c>
      <c r="D9" s="56" t="s">
        <v>11</v>
      </c>
      <c r="E9" s="56" t="s">
        <v>11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</row>
    <row r="10" spans="1:17" ht="24.9" customHeight="1" x14ac:dyDescent="0.2">
      <c r="A10" s="50"/>
      <c r="B10" s="50"/>
      <c r="C10" s="58" t="s">
        <v>13</v>
      </c>
      <c r="D10" s="59">
        <f>SUM(F10,H10,J10,L10,N10,P10)</f>
        <v>51</v>
      </c>
      <c r="E10" s="59">
        <f>SUM(G10,I10,K10,M10,O10,Q10)</f>
        <v>587</v>
      </c>
      <c r="F10" s="60">
        <v>7</v>
      </c>
      <c r="G10" s="60">
        <v>40</v>
      </c>
      <c r="H10" s="60">
        <v>22</v>
      </c>
      <c r="I10" s="60">
        <v>77</v>
      </c>
      <c r="J10" s="60">
        <v>5</v>
      </c>
      <c r="K10" s="60">
        <v>47</v>
      </c>
      <c r="L10" s="60">
        <v>10</v>
      </c>
      <c r="M10" s="60">
        <v>166</v>
      </c>
      <c r="N10" s="60">
        <v>4</v>
      </c>
      <c r="O10" s="60">
        <v>101</v>
      </c>
      <c r="P10" s="60">
        <v>3</v>
      </c>
      <c r="Q10" s="61">
        <v>156</v>
      </c>
    </row>
    <row r="11" spans="1:17" ht="24.9" customHeight="1" x14ac:dyDescent="0.2">
      <c r="A11" s="50"/>
      <c r="B11" s="53"/>
      <c r="C11" s="62" t="s">
        <v>14</v>
      </c>
      <c r="D11" s="63">
        <f>SUM(F11,H11,J11,L11,N11,P11)</f>
        <v>19</v>
      </c>
      <c r="E11" s="63">
        <f>SUM(G11,I11,K11,M11,O11,Q11)</f>
        <v>127</v>
      </c>
      <c r="F11" s="64">
        <v>6</v>
      </c>
      <c r="G11" s="64">
        <v>7</v>
      </c>
      <c r="H11" s="64">
        <v>7</v>
      </c>
      <c r="I11" s="64">
        <v>24</v>
      </c>
      <c r="J11" s="64">
        <v>2</v>
      </c>
      <c r="K11" s="64">
        <v>15</v>
      </c>
      <c r="L11" s="64">
        <v>3</v>
      </c>
      <c r="M11" s="64">
        <v>45</v>
      </c>
      <c r="N11" s="64">
        <v>0</v>
      </c>
      <c r="O11" s="64">
        <v>0</v>
      </c>
      <c r="P11" s="64">
        <v>1</v>
      </c>
      <c r="Q11" s="64">
        <v>36</v>
      </c>
    </row>
    <row r="12" spans="1:17" ht="24.9" customHeight="1" x14ac:dyDescent="0.2">
      <c r="A12" s="50"/>
      <c r="B12" s="168" t="s">
        <v>100</v>
      </c>
      <c r="C12" s="169"/>
      <c r="D12" s="51">
        <f>SUM(D13:D25)</f>
        <v>662</v>
      </c>
      <c r="E12" s="51">
        <f>SUM(E13:E25)</f>
        <v>6927</v>
      </c>
      <c r="F12" s="51">
        <f>SUM(F13:F25)</f>
        <v>191</v>
      </c>
      <c r="G12" s="51">
        <f>SUM(G13:G25)</f>
        <v>274</v>
      </c>
      <c r="H12" s="51">
        <f>SUM(H13:H25)</f>
        <v>209</v>
      </c>
      <c r="I12" s="54">
        <f t="shared" ref="I12:Q12" si="3">SUM(I13:I25)</f>
        <v>640</v>
      </c>
      <c r="J12" s="54">
        <f t="shared" si="3"/>
        <v>101</v>
      </c>
      <c r="K12" s="54">
        <f t="shared" si="3"/>
        <v>687</v>
      </c>
      <c r="L12" s="54">
        <f t="shared" si="3"/>
        <v>99</v>
      </c>
      <c r="M12" s="54">
        <f t="shared" si="3"/>
        <v>1395</v>
      </c>
      <c r="N12" s="54">
        <f t="shared" si="3"/>
        <v>27</v>
      </c>
      <c r="O12" s="54">
        <f t="shared" si="3"/>
        <v>641</v>
      </c>
      <c r="P12" s="54">
        <f t="shared" si="3"/>
        <v>35</v>
      </c>
      <c r="Q12" s="54">
        <f t="shared" si="3"/>
        <v>3290</v>
      </c>
    </row>
    <row r="13" spans="1:17" ht="24.9" customHeight="1" x14ac:dyDescent="0.2">
      <c r="A13" s="50"/>
      <c r="B13" s="50"/>
      <c r="C13" s="65" t="s">
        <v>15</v>
      </c>
      <c r="D13" s="56" t="s">
        <v>11</v>
      </c>
      <c r="E13" s="56" t="s">
        <v>11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</row>
    <row r="14" spans="1:17" ht="24.9" customHeight="1" x14ac:dyDescent="0.2">
      <c r="A14" s="50"/>
      <c r="B14" s="50"/>
      <c r="C14" s="58" t="s">
        <v>16</v>
      </c>
      <c r="D14" s="59">
        <f t="shared" ref="D14:E25" si="4">SUM(F14,H14,J14,L14,N14,P14)</f>
        <v>6</v>
      </c>
      <c r="E14" s="59">
        <f t="shared" si="4"/>
        <v>28</v>
      </c>
      <c r="F14" s="60">
        <v>1</v>
      </c>
      <c r="G14" s="60">
        <v>1</v>
      </c>
      <c r="H14" s="60">
        <v>3</v>
      </c>
      <c r="I14" s="60">
        <v>7</v>
      </c>
      <c r="J14" s="60">
        <v>1</v>
      </c>
      <c r="K14" s="60">
        <v>6</v>
      </c>
      <c r="L14" s="60">
        <v>1</v>
      </c>
      <c r="M14" s="60">
        <v>14</v>
      </c>
      <c r="N14" s="60">
        <v>0</v>
      </c>
      <c r="O14" s="60">
        <v>0</v>
      </c>
      <c r="P14" s="60">
        <v>0</v>
      </c>
      <c r="Q14" s="60">
        <v>0</v>
      </c>
    </row>
    <row r="15" spans="1:17" ht="24.9" customHeight="1" x14ac:dyDescent="0.2">
      <c r="A15" s="50"/>
      <c r="B15" s="50"/>
      <c r="C15" s="58" t="s">
        <v>17</v>
      </c>
      <c r="D15" s="59">
        <f t="shared" si="4"/>
        <v>16</v>
      </c>
      <c r="E15" s="59">
        <f t="shared" si="4"/>
        <v>121</v>
      </c>
      <c r="F15" s="60">
        <v>8</v>
      </c>
      <c r="G15" s="60">
        <v>10</v>
      </c>
      <c r="H15" s="60">
        <v>1</v>
      </c>
      <c r="I15" s="60">
        <v>4</v>
      </c>
      <c r="J15" s="60">
        <v>3</v>
      </c>
      <c r="K15" s="60">
        <v>22</v>
      </c>
      <c r="L15" s="60">
        <v>2</v>
      </c>
      <c r="M15" s="60">
        <v>34</v>
      </c>
      <c r="N15" s="60">
        <v>2</v>
      </c>
      <c r="O15" s="60">
        <v>51</v>
      </c>
      <c r="P15" s="60">
        <v>0</v>
      </c>
      <c r="Q15" s="61">
        <v>0</v>
      </c>
    </row>
    <row r="16" spans="1:17" ht="24.9" customHeight="1" x14ac:dyDescent="0.2">
      <c r="A16" s="50"/>
      <c r="B16" s="50"/>
      <c r="C16" s="58" t="s">
        <v>101</v>
      </c>
      <c r="D16" s="59">
        <f t="shared" si="4"/>
        <v>229</v>
      </c>
      <c r="E16" s="59">
        <f t="shared" si="4"/>
        <v>1869</v>
      </c>
      <c r="F16" s="60">
        <v>50</v>
      </c>
      <c r="G16" s="60">
        <v>80</v>
      </c>
      <c r="H16" s="60">
        <v>74</v>
      </c>
      <c r="I16" s="60">
        <v>229</v>
      </c>
      <c r="J16" s="60">
        <v>53</v>
      </c>
      <c r="K16" s="60">
        <v>353</v>
      </c>
      <c r="L16" s="60">
        <v>33</v>
      </c>
      <c r="M16" s="60">
        <v>447</v>
      </c>
      <c r="N16" s="60">
        <v>10</v>
      </c>
      <c r="O16" s="60">
        <v>231</v>
      </c>
      <c r="P16" s="60">
        <v>9</v>
      </c>
      <c r="Q16" s="61">
        <v>529</v>
      </c>
    </row>
    <row r="17" spans="1:18" ht="24.9" customHeight="1" x14ac:dyDescent="0.2">
      <c r="A17" s="50"/>
      <c r="B17" s="50"/>
      <c r="C17" s="58" t="s">
        <v>102</v>
      </c>
      <c r="D17" s="59">
        <f t="shared" si="4"/>
        <v>9</v>
      </c>
      <c r="E17" s="59">
        <f t="shared" si="4"/>
        <v>39</v>
      </c>
      <c r="F17" s="60">
        <v>3</v>
      </c>
      <c r="G17" s="60">
        <v>3</v>
      </c>
      <c r="H17" s="60">
        <v>4</v>
      </c>
      <c r="I17" s="60">
        <v>13</v>
      </c>
      <c r="J17" s="60">
        <v>0</v>
      </c>
      <c r="K17" s="60">
        <v>0</v>
      </c>
      <c r="L17" s="60">
        <v>2</v>
      </c>
      <c r="M17" s="60">
        <v>23</v>
      </c>
      <c r="N17" s="60">
        <v>0</v>
      </c>
      <c r="O17" s="60">
        <v>0</v>
      </c>
      <c r="P17" s="60">
        <v>0</v>
      </c>
      <c r="Q17" s="60">
        <v>0</v>
      </c>
    </row>
    <row r="18" spans="1:18" ht="24.9" customHeight="1" x14ac:dyDescent="0.2">
      <c r="A18" s="50"/>
      <c r="B18" s="50"/>
      <c r="C18" s="66" t="s">
        <v>20</v>
      </c>
      <c r="D18" s="59">
        <f t="shared" si="4"/>
        <v>51</v>
      </c>
      <c r="E18" s="59">
        <f t="shared" si="4"/>
        <v>137</v>
      </c>
      <c r="F18" s="60">
        <v>31</v>
      </c>
      <c r="G18" s="60">
        <v>44</v>
      </c>
      <c r="H18" s="60">
        <v>15</v>
      </c>
      <c r="I18" s="60">
        <v>38</v>
      </c>
      <c r="J18" s="60">
        <v>3</v>
      </c>
      <c r="K18" s="60">
        <v>19</v>
      </c>
      <c r="L18" s="60">
        <v>1</v>
      </c>
      <c r="M18" s="60">
        <v>12</v>
      </c>
      <c r="N18" s="60">
        <v>1</v>
      </c>
      <c r="O18" s="60">
        <v>24</v>
      </c>
      <c r="P18" s="60">
        <v>0</v>
      </c>
      <c r="Q18" s="61">
        <v>0</v>
      </c>
    </row>
    <row r="19" spans="1:18" ht="24.9" customHeight="1" x14ac:dyDescent="0.2">
      <c r="A19" s="50"/>
      <c r="B19" s="50"/>
      <c r="C19" s="67" t="s">
        <v>21</v>
      </c>
      <c r="D19" s="59">
        <f t="shared" si="4"/>
        <v>28</v>
      </c>
      <c r="E19" s="59">
        <f t="shared" si="4"/>
        <v>245</v>
      </c>
      <c r="F19" s="60">
        <v>8</v>
      </c>
      <c r="G19" s="60">
        <v>14</v>
      </c>
      <c r="H19" s="60">
        <v>13</v>
      </c>
      <c r="I19" s="60">
        <v>43</v>
      </c>
      <c r="J19" s="60">
        <v>2</v>
      </c>
      <c r="K19" s="60">
        <v>12</v>
      </c>
      <c r="L19" s="60">
        <v>2</v>
      </c>
      <c r="M19" s="60">
        <v>26</v>
      </c>
      <c r="N19" s="60">
        <v>0</v>
      </c>
      <c r="O19" s="60">
        <v>0</v>
      </c>
      <c r="P19" s="60">
        <v>3</v>
      </c>
      <c r="Q19" s="61">
        <v>150</v>
      </c>
    </row>
    <row r="20" spans="1:18" ht="24.9" customHeight="1" x14ac:dyDescent="0.2">
      <c r="A20" s="50"/>
      <c r="B20" s="50"/>
      <c r="C20" s="66" t="s">
        <v>22</v>
      </c>
      <c r="D20" s="59">
        <f t="shared" si="4"/>
        <v>105</v>
      </c>
      <c r="E20" s="59">
        <f t="shared" si="4"/>
        <v>1271</v>
      </c>
      <c r="F20" s="60">
        <v>20</v>
      </c>
      <c r="G20" s="60">
        <v>30</v>
      </c>
      <c r="H20" s="60">
        <v>28</v>
      </c>
      <c r="I20" s="60">
        <v>102</v>
      </c>
      <c r="J20" s="60">
        <v>17</v>
      </c>
      <c r="K20" s="60">
        <v>132</v>
      </c>
      <c r="L20" s="60">
        <v>25</v>
      </c>
      <c r="M20" s="60">
        <v>340</v>
      </c>
      <c r="N20" s="60">
        <v>7</v>
      </c>
      <c r="O20" s="60">
        <v>161</v>
      </c>
      <c r="P20" s="60">
        <v>8</v>
      </c>
      <c r="Q20" s="61">
        <v>506</v>
      </c>
    </row>
    <row r="21" spans="1:18" ht="24.9" customHeight="1" x14ac:dyDescent="0.2">
      <c r="A21" s="50"/>
      <c r="B21" s="50"/>
      <c r="C21" s="66" t="s">
        <v>23</v>
      </c>
      <c r="D21" s="59">
        <f t="shared" si="4"/>
        <v>66</v>
      </c>
      <c r="E21" s="59">
        <f t="shared" si="4"/>
        <v>306</v>
      </c>
      <c r="F21" s="60">
        <v>34</v>
      </c>
      <c r="G21" s="60">
        <v>38</v>
      </c>
      <c r="H21" s="60">
        <v>19</v>
      </c>
      <c r="I21" s="60">
        <v>52</v>
      </c>
      <c r="J21" s="60">
        <v>5</v>
      </c>
      <c r="K21" s="60">
        <v>35</v>
      </c>
      <c r="L21" s="60">
        <v>4</v>
      </c>
      <c r="M21" s="60">
        <v>63</v>
      </c>
      <c r="N21" s="60">
        <v>2</v>
      </c>
      <c r="O21" s="60">
        <v>47</v>
      </c>
      <c r="P21" s="60">
        <v>2</v>
      </c>
      <c r="Q21" s="61">
        <v>71</v>
      </c>
    </row>
    <row r="22" spans="1:18" ht="24.9" customHeight="1" x14ac:dyDescent="0.2">
      <c r="A22" s="50"/>
      <c r="B22" s="50"/>
      <c r="C22" s="58" t="s">
        <v>24</v>
      </c>
      <c r="D22" s="59">
        <f t="shared" si="4"/>
        <v>29</v>
      </c>
      <c r="E22" s="59">
        <f t="shared" si="4"/>
        <v>193</v>
      </c>
      <c r="F22" s="60">
        <v>15</v>
      </c>
      <c r="G22" s="60">
        <v>26</v>
      </c>
      <c r="H22" s="60">
        <v>4</v>
      </c>
      <c r="I22" s="60">
        <v>12</v>
      </c>
      <c r="J22" s="60">
        <v>2</v>
      </c>
      <c r="K22" s="60">
        <v>12</v>
      </c>
      <c r="L22" s="60">
        <v>6</v>
      </c>
      <c r="M22" s="60">
        <v>79</v>
      </c>
      <c r="N22" s="60">
        <v>0</v>
      </c>
      <c r="O22" s="60">
        <v>0</v>
      </c>
      <c r="P22" s="60">
        <v>2</v>
      </c>
      <c r="Q22" s="61">
        <v>64</v>
      </c>
    </row>
    <row r="23" spans="1:18" ht="24.9" customHeight="1" x14ac:dyDescent="0.2">
      <c r="A23" s="50"/>
      <c r="B23" s="50"/>
      <c r="C23" s="58" t="s">
        <v>25</v>
      </c>
      <c r="D23" s="59">
        <f t="shared" si="4"/>
        <v>69</v>
      </c>
      <c r="E23" s="59">
        <f t="shared" si="4"/>
        <v>2506</v>
      </c>
      <c r="F23" s="60">
        <v>10</v>
      </c>
      <c r="G23" s="60">
        <v>13</v>
      </c>
      <c r="H23" s="60">
        <v>14</v>
      </c>
      <c r="I23" s="60">
        <v>51</v>
      </c>
      <c r="J23" s="60">
        <v>10</v>
      </c>
      <c r="K23" s="60">
        <v>65</v>
      </c>
      <c r="L23" s="60">
        <v>20</v>
      </c>
      <c r="M23" s="60">
        <v>306</v>
      </c>
      <c r="N23" s="60">
        <v>4</v>
      </c>
      <c r="O23" s="60">
        <v>101</v>
      </c>
      <c r="P23" s="60">
        <v>11</v>
      </c>
      <c r="Q23" s="61">
        <v>1970</v>
      </c>
    </row>
    <row r="24" spans="1:18" ht="24.9" customHeight="1" x14ac:dyDescent="0.2">
      <c r="A24" s="50"/>
      <c r="B24" s="50"/>
      <c r="C24" s="58" t="s">
        <v>26</v>
      </c>
      <c r="D24" s="59">
        <f t="shared" si="4"/>
        <v>3</v>
      </c>
      <c r="E24" s="59">
        <f t="shared" si="4"/>
        <v>34</v>
      </c>
      <c r="F24" s="60">
        <v>0</v>
      </c>
      <c r="G24" s="60">
        <v>0</v>
      </c>
      <c r="H24" s="60">
        <v>2</v>
      </c>
      <c r="I24" s="60">
        <v>8</v>
      </c>
      <c r="J24" s="60">
        <v>0</v>
      </c>
      <c r="K24" s="60">
        <v>0</v>
      </c>
      <c r="L24" s="60">
        <v>0</v>
      </c>
      <c r="M24" s="60">
        <v>0</v>
      </c>
      <c r="N24" s="60">
        <v>1</v>
      </c>
      <c r="O24" s="60">
        <v>26</v>
      </c>
      <c r="P24" s="60">
        <v>0</v>
      </c>
      <c r="Q24" s="60">
        <v>0</v>
      </c>
    </row>
    <row r="25" spans="1:18" ht="24.9" customHeight="1" x14ac:dyDescent="0.2">
      <c r="A25" s="53"/>
      <c r="B25" s="53"/>
      <c r="C25" s="68" t="s">
        <v>27</v>
      </c>
      <c r="D25" s="63">
        <f t="shared" si="4"/>
        <v>51</v>
      </c>
      <c r="E25" s="63">
        <f t="shared" si="4"/>
        <v>178</v>
      </c>
      <c r="F25" s="64">
        <v>11</v>
      </c>
      <c r="G25" s="64">
        <v>15</v>
      </c>
      <c r="H25" s="64">
        <v>32</v>
      </c>
      <c r="I25" s="64">
        <v>81</v>
      </c>
      <c r="J25" s="64">
        <v>5</v>
      </c>
      <c r="K25" s="64">
        <v>31</v>
      </c>
      <c r="L25" s="64">
        <v>3</v>
      </c>
      <c r="M25" s="64">
        <v>51</v>
      </c>
      <c r="N25" s="64">
        <v>0</v>
      </c>
      <c r="O25" s="64">
        <v>0</v>
      </c>
      <c r="P25" s="64">
        <v>0</v>
      </c>
      <c r="Q25" s="64">
        <v>0</v>
      </c>
    </row>
    <row r="26" spans="1:18" x14ac:dyDescent="0.2">
      <c r="A26" s="69"/>
      <c r="B26" s="69"/>
      <c r="C26" s="69"/>
      <c r="D26" s="69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11" t="s">
        <v>103</v>
      </c>
      <c r="R26" s="43" t="s">
        <v>104</v>
      </c>
    </row>
    <row r="27" spans="1:18" x14ac:dyDescent="0.2">
      <c r="A27" s="69"/>
      <c r="B27" s="69"/>
      <c r="C27" s="69"/>
      <c r="D27" s="69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R27" s="17"/>
    </row>
    <row r="28" spans="1:18" x14ac:dyDescent="0.2">
      <c r="A28" s="69"/>
      <c r="B28" s="69"/>
      <c r="C28" s="69"/>
      <c r="D28" s="69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8" x14ac:dyDescent="0.2">
      <c r="A29" s="69"/>
      <c r="B29" s="69"/>
      <c r="C29" s="69"/>
      <c r="D29" s="69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spans="1:18" x14ac:dyDescent="0.2">
      <c r="A30" s="69"/>
      <c r="B30" s="69"/>
      <c r="C30" s="69"/>
      <c r="D30" s="6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1:18" x14ac:dyDescent="0.2">
      <c r="A31" s="69"/>
      <c r="B31" s="69"/>
      <c r="C31" s="69"/>
      <c r="D31" s="69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1:18" x14ac:dyDescent="0.2">
      <c r="A32" s="69"/>
      <c r="B32" s="69"/>
      <c r="C32" s="69"/>
      <c r="D32" s="6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1:16" x14ac:dyDescent="0.2">
      <c r="A33" s="69"/>
      <c r="B33" s="69"/>
      <c r="C33" s="69"/>
      <c r="D33" s="69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x14ac:dyDescent="0.2">
      <c r="A34" s="69"/>
      <c r="B34" s="69"/>
      <c r="C34" s="69"/>
      <c r="D34" s="69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1:16" x14ac:dyDescent="0.2">
      <c r="A35" s="69"/>
      <c r="B35" s="69"/>
      <c r="C35" s="69"/>
      <c r="D35" s="69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1:16" x14ac:dyDescent="0.2">
      <c r="A36" s="69"/>
      <c r="B36" s="69"/>
      <c r="C36" s="69"/>
      <c r="D36" s="69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16" x14ac:dyDescent="0.2">
      <c r="A37" s="69"/>
      <c r="B37" s="69"/>
      <c r="C37" s="69"/>
      <c r="D37" s="69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x14ac:dyDescent="0.2">
      <c r="A38" s="69"/>
      <c r="B38" s="69"/>
      <c r="C38" s="69"/>
      <c r="D38" s="69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x14ac:dyDescent="0.2">
      <c r="A39" s="69"/>
      <c r="B39" s="69"/>
      <c r="C39" s="69"/>
      <c r="D39" s="69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x14ac:dyDescent="0.2">
      <c r="A40" s="69"/>
      <c r="B40" s="69"/>
      <c r="C40" s="69"/>
      <c r="D40" s="69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x14ac:dyDescent="0.2">
      <c r="A41" s="69"/>
      <c r="B41" s="69"/>
      <c r="C41" s="69"/>
      <c r="D41" s="6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x14ac:dyDescent="0.2">
      <c r="A42" s="69"/>
      <c r="B42" s="69"/>
      <c r="C42" s="69"/>
      <c r="D42" s="69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x14ac:dyDescent="0.2">
      <c r="A43" s="69"/>
      <c r="B43" s="69"/>
      <c r="C43" s="69"/>
      <c r="D43" s="69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x14ac:dyDescent="0.2">
      <c r="A44" s="69"/>
      <c r="B44" s="69"/>
      <c r="C44" s="69"/>
      <c r="D44" s="69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x14ac:dyDescent="0.2">
      <c r="A45" s="69"/>
      <c r="B45" s="69"/>
      <c r="C45" s="69"/>
      <c r="D45" s="69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x14ac:dyDescent="0.2">
      <c r="A46" s="69"/>
      <c r="B46" s="69"/>
      <c r="C46" s="69"/>
      <c r="D46" s="69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x14ac:dyDescent="0.2">
      <c r="A47" s="69"/>
      <c r="B47" s="69"/>
      <c r="C47" s="69"/>
      <c r="D47" s="69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x14ac:dyDescent="0.2">
      <c r="A48" s="69"/>
      <c r="B48" s="69"/>
      <c r="C48" s="69"/>
      <c r="D48" s="69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x14ac:dyDescent="0.2">
      <c r="A49" s="69"/>
      <c r="B49" s="69"/>
      <c r="C49" s="69"/>
      <c r="D49" s="6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x14ac:dyDescent="0.2">
      <c r="A50" s="69"/>
      <c r="B50" s="69"/>
      <c r="C50" s="69"/>
      <c r="D50" s="69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x14ac:dyDescent="0.2">
      <c r="A51" s="69"/>
      <c r="B51" s="69"/>
      <c r="C51" s="69"/>
      <c r="D51" s="69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x14ac:dyDescent="0.2">
      <c r="A52" s="69"/>
      <c r="B52" s="69"/>
      <c r="C52" s="69"/>
      <c r="D52" s="69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x14ac:dyDescent="0.2">
      <c r="A53" s="69"/>
      <c r="B53" s="69"/>
      <c r="C53" s="69"/>
      <c r="D53" s="69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x14ac:dyDescent="0.2">
      <c r="A54" s="69"/>
      <c r="B54" s="69"/>
      <c r="C54" s="69"/>
      <c r="D54" s="6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x14ac:dyDescent="0.2">
      <c r="A55" s="69"/>
      <c r="B55" s="69"/>
      <c r="C55" s="69"/>
      <c r="D55" s="69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x14ac:dyDescent="0.2">
      <c r="A56" s="69"/>
      <c r="B56" s="69"/>
      <c r="C56" s="69"/>
      <c r="D56" s="69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x14ac:dyDescent="0.2">
      <c r="A57" s="69"/>
      <c r="B57" s="69"/>
      <c r="C57" s="69"/>
      <c r="D57" s="69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x14ac:dyDescent="0.2">
      <c r="A58" s="69"/>
      <c r="B58" s="69"/>
      <c r="C58" s="69"/>
      <c r="D58" s="69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x14ac:dyDescent="0.2">
      <c r="A59" s="69"/>
      <c r="B59" s="69"/>
      <c r="C59" s="69"/>
      <c r="D59" s="69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x14ac:dyDescent="0.2">
      <c r="A60" s="69"/>
      <c r="B60" s="69"/>
      <c r="C60" s="69"/>
      <c r="D60" s="69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x14ac:dyDescent="0.2">
      <c r="A61" s="69"/>
      <c r="B61" s="69"/>
      <c r="C61" s="69"/>
      <c r="D61" s="69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x14ac:dyDescent="0.2">
      <c r="A62" s="69"/>
      <c r="B62" s="69"/>
      <c r="C62" s="69"/>
      <c r="D62" s="69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</row>
  </sheetData>
  <mergeCells count="13">
    <mergeCell ref="A5:C5"/>
    <mergeCell ref="B6:C6"/>
    <mergeCell ref="B8:C8"/>
    <mergeCell ref="B12:C12"/>
    <mergeCell ref="A1:Q1"/>
    <mergeCell ref="A3:C4"/>
    <mergeCell ref="D3:E3"/>
    <mergeCell ref="F3:G3"/>
    <mergeCell ref="H3:I3"/>
    <mergeCell ref="J3:K3"/>
    <mergeCell ref="L3:M3"/>
    <mergeCell ref="N3:O3"/>
    <mergeCell ref="P3:Q3"/>
  </mergeCells>
  <phoneticPr fontId="2"/>
  <printOptions horizontalCentered="1"/>
  <pageMargins left="0.2" right="0.2" top="0.75" bottom="0.75" header="0.3" footer="0.3"/>
  <pageSetup paperSize="9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A961-3C6C-41E2-9AB9-40F536404DB3}">
  <dimension ref="A1:T20"/>
  <sheetViews>
    <sheetView view="pageBreakPreview" topLeftCell="A5" zoomScaleNormal="75" zoomScaleSheetLayoutView="100" workbookViewId="0">
      <pane xSplit="1" topLeftCell="D1" activePane="topRight" state="frozen"/>
      <selection activeCell="A5" sqref="A5"/>
      <selection pane="topRight" activeCell="S20" sqref="S20"/>
    </sheetView>
  </sheetViews>
  <sheetFormatPr defaultColWidth="11.77734375" defaultRowHeight="13.2" x14ac:dyDescent="0.2"/>
  <cols>
    <col min="1" max="16384" width="11.77734375" style="3"/>
  </cols>
  <sheetData>
    <row r="1" spans="1:19" ht="27" customHeight="1" x14ac:dyDescent="0.2">
      <c r="A1" s="171" t="s">
        <v>105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</row>
    <row r="2" spans="1:19" ht="16.8" customHeight="1" x14ac:dyDescent="0.2">
      <c r="S2" s="132" t="s">
        <v>171</v>
      </c>
    </row>
    <row r="3" spans="1:19" s="71" customFormat="1" ht="19.2" x14ac:dyDescent="0.25">
      <c r="A3" s="172"/>
      <c r="B3" s="173" t="s">
        <v>4</v>
      </c>
      <c r="C3" s="70" t="s">
        <v>97</v>
      </c>
      <c r="D3" s="174" t="s">
        <v>106</v>
      </c>
      <c r="E3" s="174"/>
      <c r="F3" s="174"/>
      <c r="G3" s="174" t="s">
        <v>100</v>
      </c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4" spans="1:19" s="75" customFormat="1" ht="178.5" customHeight="1" x14ac:dyDescent="0.2">
      <c r="A4" s="172"/>
      <c r="B4" s="173"/>
      <c r="C4" s="72" t="s">
        <v>10</v>
      </c>
      <c r="D4" s="73" t="s">
        <v>107</v>
      </c>
      <c r="E4" s="73" t="s">
        <v>13</v>
      </c>
      <c r="F4" s="73" t="s">
        <v>14</v>
      </c>
      <c r="G4" s="73" t="s">
        <v>15</v>
      </c>
      <c r="H4" s="74" t="s">
        <v>16</v>
      </c>
      <c r="I4" s="74" t="s">
        <v>108</v>
      </c>
      <c r="J4" s="74" t="s">
        <v>101</v>
      </c>
      <c r="K4" s="74" t="s">
        <v>109</v>
      </c>
      <c r="L4" s="73" t="s">
        <v>110</v>
      </c>
      <c r="M4" s="73" t="s">
        <v>111</v>
      </c>
      <c r="N4" s="73" t="s">
        <v>112</v>
      </c>
      <c r="O4" s="73" t="s">
        <v>23</v>
      </c>
      <c r="P4" s="73" t="s">
        <v>24</v>
      </c>
      <c r="Q4" s="73" t="s">
        <v>25</v>
      </c>
      <c r="R4" s="74" t="s">
        <v>113</v>
      </c>
      <c r="S4" s="74" t="s">
        <v>27</v>
      </c>
    </row>
    <row r="5" spans="1:19" ht="24.9" customHeight="1" x14ac:dyDescent="0.2">
      <c r="A5" s="76" t="s">
        <v>114</v>
      </c>
      <c r="B5" s="77">
        <f t="shared" ref="B5:B18" si="0">SUM(C5:S5)</f>
        <v>81</v>
      </c>
      <c r="C5" s="78">
        <v>1</v>
      </c>
      <c r="D5" s="78" t="s">
        <v>115</v>
      </c>
      <c r="E5" s="78">
        <v>3</v>
      </c>
      <c r="F5" s="78">
        <v>3</v>
      </c>
      <c r="G5" s="78">
        <v>1</v>
      </c>
      <c r="H5" s="78" t="s">
        <v>115</v>
      </c>
      <c r="I5" s="78">
        <v>1</v>
      </c>
      <c r="J5" s="78">
        <v>9</v>
      </c>
      <c r="K5" s="78">
        <v>2</v>
      </c>
      <c r="L5" s="78">
        <v>15</v>
      </c>
      <c r="M5" s="78">
        <v>4</v>
      </c>
      <c r="N5" s="78">
        <v>5</v>
      </c>
      <c r="O5" s="78">
        <v>8</v>
      </c>
      <c r="P5" s="78">
        <v>8</v>
      </c>
      <c r="Q5" s="78">
        <v>13</v>
      </c>
      <c r="R5" s="78">
        <v>1</v>
      </c>
      <c r="S5" s="78">
        <v>7</v>
      </c>
    </row>
    <row r="6" spans="1:19" ht="24.9" customHeight="1" x14ac:dyDescent="0.2">
      <c r="A6" s="79" t="s">
        <v>116</v>
      </c>
      <c r="B6" s="80">
        <f t="shared" si="0"/>
        <v>45</v>
      </c>
      <c r="C6" s="81" t="s">
        <v>115</v>
      </c>
      <c r="D6" s="81" t="s">
        <v>115</v>
      </c>
      <c r="E6" s="81">
        <v>2</v>
      </c>
      <c r="F6" s="81">
        <v>2</v>
      </c>
      <c r="G6" s="81" t="s">
        <v>115</v>
      </c>
      <c r="H6" s="81" t="s">
        <v>115</v>
      </c>
      <c r="I6" s="81">
        <v>1</v>
      </c>
      <c r="J6" s="81">
        <v>9</v>
      </c>
      <c r="K6" s="81" t="s">
        <v>115</v>
      </c>
      <c r="L6" s="81">
        <v>2</v>
      </c>
      <c r="M6" s="81">
        <v>2</v>
      </c>
      <c r="N6" s="81">
        <v>4</v>
      </c>
      <c r="O6" s="81">
        <v>3</v>
      </c>
      <c r="P6" s="81">
        <v>3</v>
      </c>
      <c r="Q6" s="81">
        <v>11</v>
      </c>
      <c r="R6" s="81" t="s">
        <v>115</v>
      </c>
      <c r="S6" s="81">
        <v>6</v>
      </c>
    </row>
    <row r="7" spans="1:19" ht="24.9" customHeight="1" x14ac:dyDescent="0.2">
      <c r="A7" s="79" t="s">
        <v>117</v>
      </c>
      <c r="B7" s="80">
        <f t="shared" si="0"/>
        <v>28</v>
      </c>
      <c r="C7" s="81" t="s">
        <v>115</v>
      </c>
      <c r="D7" s="81" t="s">
        <v>115</v>
      </c>
      <c r="E7" s="81">
        <v>8</v>
      </c>
      <c r="F7" s="81">
        <v>2</v>
      </c>
      <c r="G7" s="81" t="s">
        <v>115</v>
      </c>
      <c r="H7" s="81" t="s">
        <v>115</v>
      </c>
      <c r="I7" s="81">
        <v>2</v>
      </c>
      <c r="J7" s="81">
        <v>7</v>
      </c>
      <c r="K7" s="81" t="s">
        <v>115</v>
      </c>
      <c r="L7" s="81">
        <v>1</v>
      </c>
      <c r="M7" s="81">
        <v>1</v>
      </c>
      <c r="N7" s="81">
        <v>2</v>
      </c>
      <c r="O7" s="81">
        <v>1</v>
      </c>
      <c r="P7" s="81" t="s">
        <v>115</v>
      </c>
      <c r="Q7" s="81">
        <v>1</v>
      </c>
      <c r="R7" s="81" t="s">
        <v>115</v>
      </c>
      <c r="S7" s="81">
        <v>3</v>
      </c>
    </row>
    <row r="8" spans="1:19" ht="24.9" customHeight="1" x14ac:dyDescent="0.2">
      <c r="A8" s="79" t="s">
        <v>118</v>
      </c>
      <c r="B8" s="80">
        <f t="shared" si="0"/>
        <v>18</v>
      </c>
      <c r="C8" s="81" t="s">
        <v>115</v>
      </c>
      <c r="D8" s="81" t="s">
        <v>115</v>
      </c>
      <c r="E8" s="81">
        <v>4</v>
      </c>
      <c r="F8" s="81">
        <v>1</v>
      </c>
      <c r="G8" s="81" t="s">
        <v>115</v>
      </c>
      <c r="H8" s="81" t="s">
        <v>115</v>
      </c>
      <c r="I8" s="81" t="s">
        <v>115</v>
      </c>
      <c r="J8" s="81">
        <v>6</v>
      </c>
      <c r="K8" s="81" t="s">
        <v>115</v>
      </c>
      <c r="L8" s="81" t="s">
        <v>115</v>
      </c>
      <c r="M8" s="81">
        <v>1</v>
      </c>
      <c r="N8" s="81">
        <v>1</v>
      </c>
      <c r="O8" s="81">
        <v>1</v>
      </c>
      <c r="P8" s="81" t="s">
        <v>115</v>
      </c>
      <c r="Q8" s="81" t="s">
        <v>115</v>
      </c>
      <c r="R8" s="81">
        <v>1</v>
      </c>
      <c r="S8" s="81">
        <v>3</v>
      </c>
    </row>
    <row r="9" spans="1:19" ht="24.9" customHeight="1" x14ac:dyDescent="0.2">
      <c r="A9" s="79" t="s">
        <v>119</v>
      </c>
      <c r="B9" s="80">
        <f t="shared" si="0"/>
        <v>38</v>
      </c>
      <c r="C9" s="81">
        <v>1</v>
      </c>
      <c r="D9" s="81" t="s">
        <v>115</v>
      </c>
      <c r="E9" s="81">
        <v>6</v>
      </c>
      <c r="F9" s="81" t="s">
        <v>115</v>
      </c>
      <c r="G9" s="81" t="s">
        <v>115</v>
      </c>
      <c r="H9" s="81" t="s">
        <v>115</v>
      </c>
      <c r="I9" s="81">
        <v>1</v>
      </c>
      <c r="J9" s="81">
        <v>10</v>
      </c>
      <c r="K9" s="81">
        <v>1</v>
      </c>
      <c r="L9" s="81">
        <v>2</v>
      </c>
      <c r="M9" s="81">
        <v>2</v>
      </c>
      <c r="N9" s="81">
        <v>6</v>
      </c>
      <c r="O9" s="81">
        <v>4</v>
      </c>
      <c r="P9" s="81">
        <v>2</v>
      </c>
      <c r="Q9" s="81">
        <v>3</v>
      </c>
      <c r="R9" s="81" t="s">
        <v>115</v>
      </c>
      <c r="S9" s="81" t="s">
        <v>115</v>
      </c>
    </row>
    <row r="10" spans="1:19" ht="24.9" customHeight="1" x14ac:dyDescent="0.2">
      <c r="A10" s="79" t="s">
        <v>120</v>
      </c>
      <c r="B10" s="80">
        <f t="shared" si="0"/>
        <v>154</v>
      </c>
      <c r="C10" s="81" t="s">
        <v>115</v>
      </c>
      <c r="D10" s="81" t="s">
        <v>115</v>
      </c>
      <c r="E10" s="81">
        <v>14</v>
      </c>
      <c r="F10" s="81">
        <v>2</v>
      </c>
      <c r="G10" s="81" t="s">
        <v>115</v>
      </c>
      <c r="H10" s="81">
        <v>1</v>
      </c>
      <c r="I10" s="81">
        <v>1</v>
      </c>
      <c r="J10" s="81">
        <v>32</v>
      </c>
      <c r="K10" s="81">
        <v>1</v>
      </c>
      <c r="L10" s="81">
        <v>12</v>
      </c>
      <c r="M10" s="81">
        <v>8</v>
      </c>
      <c r="N10" s="81">
        <v>19</v>
      </c>
      <c r="O10" s="81">
        <v>23</v>
      </c>
      <c r="P10" s="81">
        <v>9</v>
      </c>
      <c r="Q10" s="81">
        <v>21</v>
      </c>
      <c r="R10" s="81" t="s">
        <v>115</v>
      </c>
      <c r="S10" s="81">
        <v>11</v>
      </c>
    </row>
    <row r="11" spans="1:19" ht="24.9" customHeight="1" x14ac:dyDescent="0.2">
      <c r="A11" s="79" t="s">
        <v>121</v>
      </c>
      <c r="B11" s="80">
        <f t="shared" si="0"/>
        <v>12</v>
      </c>
      <c r="C11" s="81" t="s">
        <v>115</v>
      </c>
      <c r="D11" s="81" t="s">
        <v>115</v>
      </c>
      <c r="E11" s="81" t="s">
        <v>115</v>
      </c>
      <c r="F11" s="81" t="s">
        <v>115</v>
      </c>
      <c r="G11" s="81" t="s">
        <v>115</v>
      </c>
      <c r="H11" s="81" t="s">
        <v>115</v>
      </c>
      <c r="I11" s="81" t="s">
        <v>115</v>
      </c>
      <c r="J11" s="81">
        <v>6</v>
      </c>
      <c r="K11" s="81" t="s">
        <v>115</v>
      </c>
      <c r="L11" s="81" t="s">
        <v>115</v>
      </c>
      <c r="M11" s="81" t="s">
        <v>115</v>
      </c>
      <c r="N11" s="81">
        <v>2</v>
      </c>
      <c r="O11" s="81">
        <v>1</v>
      </c>
      <c r="P11" s="81" t="s">
        <v>115</v>
      </c>
      <c r="Q11" s="81">
        <v>3</v>
      </c>
      <c r="R11" s="81" t="s">
        <v>115</v>
      </c>
      <c r="S11" s="81" t="s">
        <v>115</v>
      </c>
    </row>
    <row r="12" spans="1:19" ht="24.9" customHeight="1" x14ac:dyDescent="0.2">
      <c r="A12" s="79" t="s">
        <v>122</v>
      </c>
      <c r="B12" s="80">
        <f t="shared" si="0"/>
        <v>43</v>
      </c>
      <c r="C12" s="81" t="s">
        <v>115</v>
      </c>
      <c r="D12" s="81" t="s">
        <v>115</v>
      </c>
      <c r="E12" s="81">
        <v>3</v>
      </c>
      <c r="F12" s="81">
        <v>2</v>
      </c>
      <c r="G12" s="81" t="s">
        <v>115</v>
      </c>
      <c r="H12" s="81">
        <v>1</v>
      </c>
      <c r="I12" s="81">
        <v>3</v>
      </c>
      <c r="J12" s="81">
        <v>11</v>
      </c>
      <c r="K12" s="81" t="s">
        <v>115</v>
      </c>
      <c r="L12" s="81">
        <v>3</v>
      </c>
      <c r="M12" s="81" t="s">
        <v>115</v>
      </c>
      <c r="N12" s="81">
        <v>5</v>
      </c>
      <c r="O12" s="81">
        <v>2</v>
      </c>
      <c r="P12" s="81">
        <v>3</v>
      </c>
      <c r="Q12" s="81">
        <v>7</v>
      </c>
      <c r="R12" s="81" t="s">
        <v>115</v>
      </c>
      <c r="S12" s="81">
        <v>3</v>
      </c>
    </row>
    <row r="13" spans="1:19" ht="24.9" customHeight="1" x14ac:dyDescent="0.2">
      <c r="A13" s="79" t="s">
        <v>123</v>
      </c>
      <c r="B13" s="80">
        <f t="shared" si="0"/>
        <v>19</v>
      </c>
      <c r="C13" s="81" t="s">
        <v>115</v>
      </c>
      <c r="D13" s="81" t="s">
        <v>115</v>
      </c>
      <c r="E13" s="81">
        <v>2</v>
      </c>
      <c r="F13" s="81" t="s">
        <v>115</v>
      </c>
      <c r="G13" s="81" t="s">
        <v>115</v>
      </c>
      <c r="H13" s="81" t="s">
        <v>115</v>
      </c>
      <c r="I13" s="81" t="s">
        <v>115</v>
      </c>
      <c r="J13" s="81">
        <v>4</v>
      </c>
      <c r="K13" s="81" t="s">
        <v>115</v>
      </c>
      <c r="L13" s="81">
        <v>3</v>
      </c>
      <c r="M13" s="81" t="s">
        <v>115</v>
      </c>
      <c r="N13" s="81">
        <v>5</v>
      </c>
      <c r="O13" s="81">
        <v>2</v>
      </c>
      <c r="P13" s="81" t="s">
        <v>115</v>
      </c>
      <c r="Q13" s="81">
        <v>1</v>
      </c>
      <c r="R13" s="81" t="s">
        <v>115</v>
      </c>
      <c r="S13" s="81">
        <v>2</v>
      </c>
    </row>
    <row r="14" spans="1:19" ht="24.9" customHeight="1" x14ac:dyDescent="0.2">
      <c r="A14" s="79" t="s">
        <v>124</v>
      </c>
      <c r="B14" s="80">
        <f t="shared" si="0"/>
        <v>79</v>
      </c>
      <c r="C14" s="81" t="s">
        <v>115</v>
      </c>
      <c r="D14" s="81" t="s">
        <v>115</v>
      </c>
      <c r="E14" s="81">
        <v>7</v>
      </c>
      <c r="F14" s="81">
        <v>6</v>
      </c>
      <c r="G14" s="81" t="s">
        <v>115</v>
      </c>
      <c r="H14" s="81">
        <v>3</v>
      </c>
      <c r="I14" s="81">
        <v>4</v>
      </c>
      <c r="J14" s="81">
        <v>18</v>
      </c>
      <c r="K14" s="81">
        <v>1</v>
      </c>
      <c r="L14" s="81">
        <v>7</v>
      </c>
      <c r="M14" s="81">
        <v>4</v>
      </c>
      <c r="N14" s="81">
        <v>11</v>
      </c>
      <c r="O14" s="81">
        <v>3</v>
      </c>
      <c r="P14" s="81" t="s">
        <v>115</v>
      </c>
      <c r="Q14" s="81">
        <v>4</v>
      </c>
      <c r="R14" s="81">
        <v>1</v>
      </c>
      <c r="S14" s="81">
        <v>10</v>
      </c>
    </row>
    <row r="15" spans="1:19" ht="24.9" customHeight="1" x14ac:dyDescent="0.2">
      <c r="A15" s="79" t="s">
        <v>125</v>
      </c>
      <c r="B15" s="80">
        <f t="shared" si="0"/>
        <v>8</v>
      </c>
      <c r="C15" s="81" t="s">
        <v>115</v>
      </c>
      <c r="D15" s="81" t="s">
        <v>115</v>
      </c>
      <c r="E15" s="81" t="s">
        <v>115</v>
      </c>
      <c r="F15" s="81">
        <v>1</v>
      </c>
      <c r="G15" s="81" t="s">
        <v>115</v>
      </c>
      <c r="H15" s="81" t="s">
        <v>115</v>
      </c>
      <c r="I15" s="81" t="s">
        <v>115</v>
      </c>
      <c r="J15" s="81">
        <v>1</v>
      </c>
      <c r="K15" s="81" t="s">
        <v>115</v>
      </c>
      <c r="L15" s="81" t="s">
        <v>115</v>
      </c>
      <c r="M15" s="81">
        <v>1</v>
      </c>
      <c r="N15" s="81">
        <v>1</v>
      </c>
      <c r="O15" s="81">
        <v>2</v>
      </c>
      <c r="P15" s="81">
        <v>1</v>
      </c>
      <c r="Q15" s="81" t="s">
        <v>115</v>
      </c>
      <c r="R15" s="81" t="s">
        <v>115</v>
      </c>
      <c r="S15" s="81">
        <v>1</v>
      </c>
    </row>
    <row r="16" spans="1:19" ht="24.9" customHeight="1" x14ac:dyDescent="0.2">
      <c r="A16" s="79" t="s">
        <v>126</v>
      </c>
      <c r="B16" s="80">
        <f t="shared" si="0"/>
        <v>16</v>
      </c>
      <c r="C16" s="81" t="s">
        <v>115</v>
      </c>
      <c r="D16" s="81" t="s">
        <v>115</v>
      </c>
      <c r="E16" s="81">
        <v>1</v>
      </c>
      <c r="F16" s="81" t="s">
        <v>115</v>
      </c>
      <c r="G16" s="81" t="s">
        <v>115</v>
      </c>
      <c r="H16" s="81" t="s">
        <v>115</v>
      </c>
      <c r="I16" s="81" t="s">
        <v>115</v>
      </c>
      <c r="J16" s="81">
        <v>2</v>
      </c>
      <c r="K16" s="81">
        <v>1</v>
      </c>
      <c r="L16" s="81">
        <v>2</v>
      </c>
      <c r="M16" s="81" t="s">
        <v>115</v>
      </c>
      <c r="N16" s="81">
        <v>4</v>
      </c>
      <c r="O16" s="81">
        <v>2</v>
      </c>
      <c r="P16" s="81">
        <v>1</v>
      </c>
      <c r="Q16" s="81">
        <v>2</v>
      </c>
      <c r="R16" s="81" t="s">
        <v>115</v>
      </c>
      <c r="S16" s="81">
        <v>1</v>
      </c>
    </row>
    <row r="17" spans="1:20" ht="24.9" customHeight="1" x14ac:dyDescent="0.2">
      <c r="A17" s="79" t="s">
        <v>127</v>
      </c>
      <c r="B17" s="80">
        <f t="shared" si="0"/>
        <v>30</v>
      </c>
      <c r="C17" s="81" t="s">
        <v>115</v>
      </c>
      <c r="D17" s="82" t="s">
        <v>115</v>
      </c>
      <c r="E17" s="81">
        <v>1</v>
      </c>
      <c r="F17" s="81" t="s">
        <v>115</v>
      </c>
      <c r="G17" s="81" t="s">
        <v>115</v>
      </c>
      <c r="H17" s="81" t="s">
        <v>115</v>
      </c>
      <c r="I17" s="81" t="s">
        <v>115</v>
      </c>
      <c r="J17" s="81">
        <v>4</v>
      </c>
      <c r="K17" s="81" t="s">
        <v>115</v>
      </c>
      <c r="L17" s="81">
        <v>1</v>
      </c>
      <c r="M17" s="81">
        <v>4</v>
      </c>
      <c r="N17" s="81">
        <v>4</v>
      </c>
      <c r="O17" s="81">
        <v>6</v>
      </c>
      <c r="P17" s="81">
        <v>5</v>
      </c>
      <c r="Q17" s="81">
        <v>3</v>
      </c>
      <c r="R17" s="81" t="s">
        <v>115</v>
      </c>
      <c r="S17" s="81">
        <v>2</v>
      </c>
    </row>
    <row r="18" spans="1:20" ht="24.9" customHeight="1" x14ac:dyDescent="0.2">
      <c r="A18" s="83" t="s">
        <v>128</v>
      </c>
      <c r="B18" s="84">
        <f t="shared" si="0"/>
        <v>177</v>
      </c>
      <c r="C18" s="85" t="s">
        <v>115</v>
      </c>
      <c r="D18" s="85" t="s">
        <v>115</v>
      </c>
      <c r="E18" s="85" t="s">
        <v>115</v>
      </c>
      <c r="F18" s="85" t="s">
        <v>115</v>
      </c>
      <c r="G18" s="85" t="s">
        <v>115</v>
      </c>
      <c r="H18" s="85">
        <v>1</v>
      </c>
      <c r="I18" s="85">
        <v>3</v>
      </c>
      <c r="J18" s="85">
        <v>110</v>
      </c>
      <c r="K18" s="85">
        <v>3</v>
      </c>
      <c r="L18" s="85">
        <v>3</v>
      </c>
      <c r="M18" s="85">
        <v>1</v>
      </c>
      <c r="N18" s="85">
        <v>37</v>
      </c>
      <c r="O18" s="85">
        <v>9</v>
      </c>
      <c r="P18" s="85">
        <v>4</v>
      </c>
      <c r="Q18" s="85">
        <v>4</v>
      </c>
      <c r="R18" s="85" t="s">
        <v>115</v>
      </c>
      <c r="S18" s="85">
        <v>2</v>
      </c>
    </row>
    <row r="19" spans="1:20" ht="24.9" customHeight="1" x14ac:dyDescent="0.2">
      <c r="A19" s="45" t="s">
        <v>8</v>
      </c>
      <c r="B19" s="86">
        <f t="shared" ref="B19:G19" si="1">SUM(B5:B18)</f>
        <v>748</v>
      </c>
      <c r="C19" s="44">
        <f t="shared" si="1"/>
        <v>2</v>
      </c>
      <c r="D19" s="44">
        <f t="shared" si="1"/>
        <v>0</v>
      </c>
      <c r="E19" s="44">
        <f t="shared" si="1"/>
        <v>51</v>
      </c>
      <c r="F19" s="44">
        <f t="shared" si="1"/>
        <v>19</v>
      </c>
      <c r="G19" s="44">
        <f t="shared" si="1"/>
        <v>1</v>
      </c>
      <c r="H19" s="44">
        <f t="shared" ref="H19:S19" si="2">SUM(H5:H18)</f>
        <v>6</v>
      </c>
      <c r="I19" s="44">
        <f t="shared" si="2"/>
        <v>16</v>
      </c>
      <c r="J19" s="44">
        <f t="shared" si="2"/>
        <v>229</v>
      </c>
      <c r="K19" s="44">
        <f t="shared" si="2"/>
        <v>9</v>
      </c>
      <c r="L19" s="44">
        <f t="shared" si="2"/>
        <v>51</v>
      </c>
      <c r="M19" s="44">
        <f t="shared" si="2"/>
        <v>28</v>
      </c>
      <c r="N19" s="44">
        <f t="shared" si="2"/>
        <v>106</v>
      </c>
      <c r="O19" s="44">
        <f t="shared" si="2"/>
        <v>67</v>
      </c>
      <c r="P19" s="44">
        <f t="shared" si="2"/>
        <v>36</v>
      </c>
      <c r="Q19" s="44">
        <f t="shared" si="2"/>
        <v>73</v>
      </c>
      <c r="R19" s="44">
        <f t="shared" si="2"/>
        <v>3</v>
      </c>
      <c r="S19" s="44">
        <f t="shared" si="2"/>
        <v>51</v>
      </c>
    </row>
    <row r="20" spans="1:20" ht="17.399999999999999" customHeight="1" x14ac:dyDescent="0.2">
      <c r="S20" s="132" t="s">
        <v>129</v>
      </c>
      <c r="T20" s="3" t="s">
        <v>130</v>
      </c>
    </row>
  </sheetData>
  <mergeCells count="5">
    <mergeCell ref="A1:S1"/>
    <mergeCell ref="A3:A4"/>
    <mergeCell ref="B3:B4"/>
    <mergeCell ref="D3:F3"/>
    <mergeCell ref="G3:S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07D9-42B1-4966-B301-DC744D059304}">
  <dimension ref="A1:Q18"/>
  <sheetViews>
    <sheetView view="pageBreakPreview" zoomScaleNormal="75" zoomScaleSheetLayoutView="100" workbookViewId="0">
      <selection activeCell="L17" sqref="L17"/>
    </sheetView>
  </sheetViews>
  <sheetFormatPr defaultColWidth="9" defaultRowHeight="13.2" x14ac:dyDescent="0.2"/>
  <cols>
    <col min="1" max="3" width="2.33203125" style="3" customWidth="1"/>
    <col min="4" max="4" width="10.6640625" style="3" customWidth="1"/>
    <col min="5" max="5" width="10.109375" style="3" bestFit="1" customWidth="1"/>
    <col min="6" max="6" width="10.6640625" style="3" customWidth="1"/>
    <col min="7" max="16384" width="9" style="3"/>
  </cols>
  <sheetData>
    <row r="1" spans="1:17" ht="19.2" x14ac:dyDescent="0.2">
      <c r="A1" s="175" t="s">
        <v>78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7" x14ac:dyDescent="0.2">
      <c r="L2" s="132" t="s">
        <v>179</v>
      </c>
    </row>
    <row r="3" spans="1:17" x14ac:dyDescent="0.2">
      <c r="A3" s="176"/>
      <c r="B3" s="176"/>
      <c r="C3" s="176"/>
      <c r="D3" s="176"/>
      <c r="E3" s="177" t="s">
        <v>79</v>
      </c>
      <c r="F3" s="178"/>
      <c r="G3" s="177" t="s">
        <v>80</v>
      </c>
      <c r="H3" s="178"/>
      <c r="I3" s="177" t="s">
        <v>43</v>
      </c>
      <c r="J3" s="178"/>
      <c r="K3" s="179" t="s">
        <v>48</v>
      </c>
      <c r="L3" s="179"/>
    </row>
    <row r="4" spans="1:17" x14ac:dyDescent="0.2">
      <c r="A4" s="176"/>
      <c r="B4" s="176"/>
      <c r="C4" s="176"/>
      <c r="D4" s="176"/>
      <c r="E4" s="5" t="s">
        <v>56</v>
      </c>
      <c r="F4" s="5" t="s">
        <v>9</v>
      </c>
      <c r="G4" s="5" t="s">
        <v>56</v>
      </c>
      <c r="H4" s="5" t="s">
        <v>9</v>
      </c>
      <c r="I4" s="5" t="s">
        <v>56</v>
      </c>
      <c r="J4" s="5" t="s">
        <v>9</v>
      </c>
      <c r="K4" s="5" t="s">
        <v>56</v>
      </c>
      <c r="L4" s="5" t="s">
        <v>9</v>
      </c>
    </row>
    <row r="5" spans="1:17" ht="24.9" customHeight="1" x14ac:dyDescent="0.2">
      <c r="A5" s="181" t="s">
        <v>81</v>
      </c>
      <c r="B5" s="182"/>
      <c r="C5" s="182"/>
      <c r="D5" s="182"/>
      <c r="E5" s="88">
        <v>62977</v>
      </c>
      <c r="F5" s="88">
        <v>514802</v>
      </c>
      <c r="G5" s="88">
        <v>66797</v>
      </c>
      <c r="H5" s="88">
        <v>578410</v>
      </c>
      <c r="I5" s="88">
        <v>64285</v>
      </c>
      <c r="J5" s="88">
        <v>553619</v>
      </c>
      <c r="K5" s="88">
        <v>63593</v>
      </c>
      <c r="L5" s="88">
        <v>584191</v>
      </c>
    </row>
    <row r="6" spans="1:17" ht="24.9" customHeight="1" x14ac:dyDescent="0.2">
      <c r="A6" s="89"/>
      <c r="B6" s="181" t="s">
        <v>58</v>
      </c>
      <c r="C6" s="182"/>
      <c r="D6" s="182"/>
      <c r="E6" s="86">
        <f>SUM(E7:E16)</f>
        <v>23798</v>
      </c>
      <c r="F6" s="86">
        <f>SUM(F7:F16)</f>
        <v>207770</v>
      </c>
      <c r="G6" s="86">
        <f t="shared" ref="G6:L6" si="0">SUM(G7:G16)</f>
        <v>25035</v>
      </c>
      <c r="H6" s="86">
        <f t="shared" si="0"/>
        <v>230313</v>
      </c>
      <c r="I6" s="86">
        <f t="shared" si="0"/>
        <v>24440</v>
      </c>
      <c r="J6" s="86">
        <f t="shared" si="0"/>
        <v>226070</v>
      </c>
      <c r="K6" s="86">
        <f t="shared" si="0"/>
        <v>24235</v>
      </c>
      <c r="L6" s="86">
        <f t="shared" si="0"/>
        <v>239734</v>
      </c>
    </row>
    <row r="7" spans="1:17" ht="24.9" customHeight="1" x14ac:dyDescent="0.2">
      <c r="A7" s="89"/>
      <c r="B7" s="89"/>
      <c r="C7" s="181" t="s">
        <v>59</v>
      </c>
      <c r="D7" s="181"/>
      <c r="E7" s="90">
        <v>3566</v>
      </c>
      <c r="F7" s="90">
        <v>29300</v>
      </c>
      <c r="G7" s="90">
        <v>3767</v>
      </c>
      <c r="H7" s="90">
        <v>33821</v>
      </c>
      <c r="I7" s="90">
        <v>3661</v>
      </c>
      <c r="J7" s="90">
        <v>32121</v>
      </c>
      <c r="K7" s="90">
        <v>3642</v>
      </c>
      <c r="L7" s="90">
        <v>34210</v>
      </c>
    </row>
    <row r="8" spans="1:17" ht="24.9" customHeight="1" x14ac:dyDescent="0.2">
      <c r="A8" s="89"/>
      <c r="B8" s="89"/>
      <c r="C8" s="183" t="s">
        <v>60</v>
      </c>
      <c r="D8" s="183"/>
      <c r="E8" s="7">
        <v>4840</v>
      </c>
      <c r="F8" s="7">
        <v>53339</v>
      </c>
      <c r="G8" s="7">
        <v>5354</v>
      </c>
      <c r="H8" s="7">
        <v>57338</v>
      </c>
      <c r="I8" s="7">
        <v>5206</v>
      </c>
      <c r="J8" s="7">
        <v>55345</v>
      </c>
      <c r="K8" s="7">
        <v>5416</v>
      </c>
      <c r="L8" s="7">
        <v>61586</v>
      </c>
    </row>
    <row r="9" spans="1:17" ht="24.9" customHeight="1" x14ac:dyDescent="0.2">
      <c r="A9" s="89"/>
      <c r="B9" s="89"/>
      <c r="C9" s="183" t="s">
        <v>61</v>
      </c>
      <c r="D9" s="183"/>
      <c r="E9" s="7">
        <v>5459</v>
      </c>
      <c r="F9" s="7">
        <v>43231</v>
      </c>
      <c r="G9" s="7">
        <v>5556</v>
      </c>
      <c r="H9" s="7">
        <v>46603</v>
      </c>
      <c r="I9" s="7">
        <v>5275</v>
      </c>
      <c r="J9" s="7">
        <v>44432</v>
      </c>
      <c r="K9" s="7">
        <v>5163</v>
      </c>
      <c r="L9" s="7">
        <v>46922</v>
      </c>
    </row>
    <row r="10" spans="1:17" ht="24.9" customHeight="1" x14ac:dyDescent="0.2">
      <c r="A10" s="89"/>
      <c r="B10" s="89"/>
      <c r="C10" s="183" t="s">
        <v>62</v>
      </c>
      <c r="D10" s="183"/>
      <c r="E10" s="7">
        <v>4426</v>
      </c>
      <c r="F10" s="7">
        <v>31586</v>
      </c>
      <c r="G10" s="7">
        <v>4538</v>
      </c>
      <c r="H10" s="7">
        <v>37565</v>
      </c>
      <c r="I10" s="7">
        <v>4368</v>
      </c>
      <c r="J10" s="7">
        <v>37062</v>
      </c>
      <c r="K10" s="7">
        <v>4270</v>
      </c>
      <c r="L10" s="7">
        <v>37886</v>
      </c>
      <c r="M10" s="91"/>
      <c r="N10" s="92"/>
      <c r="O10" s="92"/>
      <c r="P10" s="92"/>
      <c r="Q10" s="92"/>
    </row>
    <row r="11" spans="1:17" ht="24.9" customHeight="1" x14ac:dyDescent="0.2">
      <c r="A11" s="89"/>
      <c r="B11" s="89"/>
      <c r="C11" s="183" t="s">
        <v>63</v>
      </c>
      <c r="D11" s="183"/>
      <c r="E11" s="7">
        <v>1102</v>
      </c>
      <c r="F11" s="7">
        <v>7988</v>
      </c>
      <c r="G11" s="7">
        <v>1177</v>
      </c>
      <c r="H11" s="7">
        <v>9053</v>
      </c>
      <c r="I11" s="7">
        <v>1181</v>
      </c>
      <c r="J11" s="7">
        <v>9240</v>
      </c>
      <c r="K11" s="7">
        <v>1126</v>
      </c>
      <c r="L11" s="7">
        <v>8815</v>
      </c>
    </row>
    <row r="12" spans="1:17" ht="24.9" customHeight="1" x14ac:dyDescent="0.2">
      <c r="A12" s="89"/>
      <c r="B12" s="89"/>
      <c r="C12" s="183" t="s">
        <v>64</v>
      </c>
      <c r="D12" s="183"/>
      <c r="E12" s="7">
        <v>567</v>
      </c>
      <c r="F12" s="7">
        <v>4462</v>
      </c>
      <c r="G12" s="7">
        <v>621</v>
      </c>
      <c r="H12" s="7">
        <v>4380</v>
      </c>
      <c r="I12" s="7">
        <v>579</v>
      </c>
      <c r="J12" s="7">
        <v>3949</v>
      </c>
      <c r="K12" s="7">
        <v>534</v>
      </c>
      <c r="L12" s="7">
        <v>3845</v>
      </c>
    </row>
    <row r="13" spans="1:17" ht="24.9" customHeight="1" x14ac:dyDescent="0.2">
      <c r="A13" s="89"/>
      <c r="B13" s="89"/>
      <c r="C13" s="183" t="s">
        <v>65</v>
      </c>
      <c r="D13" s="183"/>
      <c r="E13" s="7">
        <v>1331</v>
      </c>
      <c r="F13" s="7">
        <v>11087</v>
      </c>
      <c r="G13" s="7">
        <v>1393</v>
      </c>
      <c r="H13" s="7">
        <v>12297</v>
      </c>
      <c r="I13" s="7">
        <v>1404</v>
      </c>
      <c r="J13" s="7">
        <v>12468</v>
      </c>
      <c r="K13" s="7">
        <v>1371</v>
      </c>
      <c r="L13" s="7">
        <v>13122</v>
      </c>
    </row>
    <row r="14" spans="1:17" ht="24.9" customHeight="1" x14ac:dyDescent="0.2">
      <c r="A14" s="89"/>
      <c r="B14" s="89"/>
      <c r="C14" s="184" t="s">
        <v>66</v>
      </c>
      <c r="D14" s="184"/>
      <c r="E14" s="80">
        <v>591</v>
      </c>
      <c r="F14" s="80">
        <v>4078</v>
      </c>
      <c r="G14" s="80">
        <v>587</v>
      </c>
      <c r="H14" s="80">
        <v>4922</v>
      </c>
      <c r="I14" s="80">
        <v>771</v>
      </c>
      <c r="J14" s="80">
        <v>6974</v>
      </c>
      <c r="K14" s="80">
        <v>734</v>
      </c>
      <c r="L14" s="80">
        <v>7657</v>
      </c>
    </row>
    <row r="15" spans="1:17" ht="24.9" customHeight="1" x14ac:dyDescent="0.2">
      <c r="A15" s="89"/>
      <c r="B15" s="89"/>
      <c r="C15" s="183" t="s">
        <v>67</v>
      </c>
      <c r="D15" s="183"/>
      <c r="E15" s="7">
        <v>639</v>
      </c>
      <c r="F15" s="7">
        <v>6023</v>
      </c>
      <c r="G15" s="7">
        <v>702</v>
      </c>
      <c r="H15" s="7">
        <v>6725</v>
      </c>
      <c r="I15" s="7">
        <v>683</v>
      </c>
      <c r="J15" s="7">
        <v>7009</v>
      </c>
      <c r="K15" s="7">
        <v>631</v>
      </c>
      <c r="L15" s="7">
        <v>7167</v>
      </c>
    </row>
    <row r="16" spans="1:17" ht="24.9" customHeight="1" x14ac:dyDescent="0.2">
      <c r="A16" s="93"/>
      <c r="B16" s="93"/>
      <c r="C16" s="180" t="s">
        <v>68</v>
      </c>
      <c r="D16" s="180"/>
      <c r="E16" s="9">
        <v>1277</v>
      </c>
      <c r="F16" s="9">
        <v>16676</v>
      </c>
      <c r="G16" s="9">
        <v>1340</v>
      </c>
      <c r="H16" s="9">
        <v>17609</v>
      </c>
      <c r="I16" s="9">
        <v>1312</v>
      </c>
      <c r="J16" s="9">
        <v>17470</v>
      </c>
      <c r="K16" s="9">
        <v>1348</v>
      </c>
      <c r="L16" s="9">
        <v>18524</v>
      </c>
    </row>
    <row r="17" spans="1:12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153" t="s">
        <v>77</v>
      </c>
    </row>
    <row r="18" spans="1:12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94"/>
    </row>
  </sheetData>
  <mergeCells count="18">
    <mergeCell ref="C16:D16"/>
    <mergeCell ref="A5:D5"/>
    <mergeCell ref="B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A1:L1"/>
    <mergeCell ref="A3:D4"/>
    <mergeCell ref="E3:F3"/>
    <mergeCell ref="G3:H3"/>
    <mergeCell ref="I3:J3"/>
    <mergeCell ref="K3:L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6BA0-9983-4F0C-B8DD-A5525836A7D9}">
  <dimension ref="A1:G18"/>
  <sheetViews>
    <sheetView tabSelected="1" view="pageBreakPreview" topLeftCell="A9" zoomScaleNormal="75" zoomScaleSheetLayoutView="100" workbookViewId="0">
      <selection activeCell="F17" sqref="F17"/>
    </sheetView>
  </sheetViews>
  <sheetFormatPr defaultColWidth="9" defaultRowHeight="13.2" x14ac:dyDescent="0.2"/>
  <cols>
    <col min="1" max="3" width="1.21875" style="3" customWidth="1"/>
    <col min="4" max="4" width="15.33203125" style="3" customWidth="1"/>
    <col min="5" max="7" width="15.77734375" style="3" customWidth="1"/>
    <col min="8" max="16384" width="9" style="3"/>
  </cols>
  <sheetData>
    <row r="1" spans="1:7" ht="27.6" customHeight="1" x14ac:dyDescent="0.2">
      <c r="A1" s="196" t="s">
        <v>82</v>
      </c>
      <c r="B1" s="196"/>
      <c r="C1" s="196"/>
      <c r="D1" s="196"/>
      <c r="E1" s="196"/>
      <c r="F1" s="196"/>
      <c r="G1" s="196"/>
    </row>
    <row r="2" spans="1:7" ht="15.6" customHeight="1" x14ac:dyDescent="0.2">
      <c r="G2" s="132" t="s">
        <v>174</v>
      </c>
    </row>
    <row r="3" spans="1:7" ht="15.75" customHeight="1" x14ac:dyDescent="0.2">
      <c r="A3" s="197" t="s">
        <v>83</v>
      </c>
      <c r="B3" s="197"/>
      <c r="C3" s="197"/>
      <c r="D3" s="197"/>
      <c r="E3" s="197" t="s">
        <v>2</v>
      </c>
      <c r="F3" s="197" t="s">
        <v>84</v>
      </c>
      <c r="G3" s="198" t="s">
        <v>85</v>
      </c>
    </row>
    <row r="4" spans="1:7" x14ac:dyDescent="0.2">
      <c r="A4" s="197"/>
      <c r="B4" s="197"/>
      <c r="C4" s="197"/>
      <c r="D4" s="197"/>
      <c r="E4" s="197"/>
      <c r="F4" s="197"/>
      <c r="G4" s="198"/>
    </row>
    <row r="5" spans="1:7" ht="9" customHeight="1" x14ac:dyDescent="0.2">
      <c r="A5" s="197"/>
      <c r="B5" s="197"/>
      <c r="C5" s="197"/>
      <c r="D5" s="197"/>
      <c r="E5" s="197"/>
      <c r="F5" s="197"/>
      <c r="G5" s="198"/>
    </row>
    <row r="6" spans="1:7" ht="30" customHeight="1" x14ac:dyDescent="0.2">
      <c r="A6" s="194" t="s">
        <v>86</v>
      </c>
      <c r="B6" s="195"/>
      <c r="C6" s="195"/>
      <c r="D6" s="195"/>
      <c r="E6" s="95">
        <v>12349</v>
      </c>
      <c r="F6" s="95">
        <v>96371</v>
      </c>
      <c r="G6" s="96">
        <v>2767184</v>
      </c>
    </row>
    <row r="7" spans="1:7" ht="30" customHeight="1" x14ac:dyDescent="0.2">
      <c r="A7" s="189"/>
      <c r="B7" s="190" t="s">
        <v>58</v>
      </c>
      <c r="C7" s="191"/>
      <c r="D7" s="191"/>
      <c r="E7" s="97">
        <f>SUM(E8:E17)</f>
        <v>4728</v>
      </c>
      <c r="F7" s="97">
        <f>SUM(F8:F17)</f>
        <v>44388</v>
      </c>
      <c r="G7" s="97">
        <f>SUM(G8:G17)</f>
        <v>1255558</v>
      </c>
    </row>
    <row r="8" spans="1:7" ht="30" customHeight="1" x14ac:dyDescent="0.2">
      <c r="A8" s="189"/>
      <c r="B8" s="189"/>
      <c r="C8" s="192" t="s">
        <v>59</v>
      </c>
      <c r="D8" s="193"/>
      <c r="E8" s="78">
        <v>738</v>
      </c>
      <c r="F8" s="78">
        <v>6295</v>
      </c>
      <c r="G8" s="78">
        <v>187218</v>
      </c>
    </row>
    <row r="9" spans="1:7" ht="30" customHeight="1" x14ac:dyDescent="0.2">
      <c r="A9" s="189"/>
      <c r="B9" s="189"/>
      <c r="C9" s="187" t="s">
        <v>60</v>
      </c>
      <c r="D9" s="188"/>
      <c r="E9" s="81">
        <v>1058</v>
      </c>
      <c r="F9" s="81">
        <v>14266</v>
      </c>
      <c r="G9" s="81">
        <v>563696</v>
      </c>
    </row>
    <row r="10" spans="1:7" ht="30" customHeight="1" x14ac:dyDescent="0.2">
      <c r="A10" s="189"/>
      <c r="B10" s="189"/>
      <c r="C10" s="187" t="s">
        <v>61</v>
      </c>
      <c r="D10" s="188"/>
      <c r="E10" s="81">
        <v>987</v>
      </c>
      <c r="F10" s="81">
        <v>7150</v>
      </c>
      <c r="G10" s="81">
        <v>133678</v>
      </c>
    </row>
    <row r="11" spans="1:7" ht="30" customHeight="1" x14ac:dyDescent="0.2">
      <c r="A11" s="189"/>
      <c r="B11" s="189"/>
      <c r="C11" s="187" t="s">
        <v>62</v>
      </c>
      <c r="D11" s="188"/>
      <c r="E11" s="81">
        <v>821</v>
      </c>
      <c r="F11" s="81">
        <v>7099</v>
      </c>
      <c r="G11" s="81">
        <v>157242</v>
      </c>
    </row>
    <row r="12" spans="1:7" ht="30" customHeight="1" x14ac:dyDescent="0.2">
      <c r="A12" s="189"/>
      <c r="B12" s="189"/>
      <c r="C12" s="187" t="s">
        <v>63</v>
      </c>
      <c r="D12" s="188"/>
      <c r="E12" s="81">
        <v>181</v>
      </c>
      <c r="F12" s="81">
        <v>1606</v>
      </c>
      <c r="G12" s="81">
        <v>25962</v>
      </c>
    </row>
    <row r="13" spans="1:7" ht="30" customHeight="1" x14ac:dyDescent="0.2">
      <c r="A13" s="189"/>
      <c r="B13" s="189"/>
      <c r="C13" s="187" t="s">
        <v>64</v>
      </c>
      <c r="D13" s="188"/>
      <c r="E13" s="81">
        <v>91</v>
      </c>
      <c r="F13" s="81">
        <v>451</v>
      </c>
      <c r="G13" s="81">
        <v>7688</v>
      </c>
    </row>
    <row r="14" spans="1:7" ht="30" customHeight="1" x14ac:dyDescent="0.2">
      <c r="A14" s="189"/>
      <c r="B14" s="189"/>
      <c r="C14" s="187" t="s">
        <v>65</v>
      </c>
      <c r="D14" s="188"/>
      <c r="E14" s="81">
        <v>276</v>
      </c>
      <c r="F14" s="81">
        <v>2153</v>
      </c>
      <c r="G14" s="81">
        <v>37760</v>
      </c>
    </row>
    <row r="15" spans="1:7" ht="30" customHeight="1" x14ac:dyDescent="0.2">
      <c r="A15" s="189"/>
      <c r="B15" s="189"/>
      <c r="C15" s="185" t="s">
        <v>66</v>
      </c>
      <c r="D15" s="186"/>
      <c r="E15" s="135">
        <v>191</v>
      </c>
      <c r="F15" s="135">
        <v>1600</v>
      </c>
      <c r="G15" s="135">
        <v>29588</v>
      </c>
    </row>
    <row r="16" spans="1:7" ht="30" customHeight="1" x14ac:dyDescent="0.2">
      <c r="A16" s="189"/>
      <c r="B16" s="189"/>
      <c r="C16" s="187" t="s">
        <v>67</v>
      </c>
      <c r="D16" s="188"/>
      <c r="E16" s="81">
        <v>116</v>
      </c>
      <c r="F16" s="81">
        <v>966</v>
      </c>
      <c r="G16" s="81">
        <v>21392</v>
      </c>
    </row>
    <row r="17" spans="1:7" ht="30" customHeight="1" x14ac:dyDescent="0.2">
      <c r="A17" s="189"/>
      <c r="B17" s="189"/>
      <c r="C17" s="187" t="s">
        <v>68</v>
      </c>
      <c r="D17" s="188"/>
      <c r="E17" s="81">
        <v>269</v>
      </c>
      <c r="F17" s="81">
        <v>2802</v>
      </c>
      <c r="G17" s="81">
        <v>91334</v>
      </c>
    </row>
    <row r="18" spans="1:7" x14ac:dyDescent="0.2">
      <c r="A18" s="98"/>
      <c r="B18" s="98"/>
      <c r="C18" s="98"/>
      <c r="D18" s="98"/>
      <c r="E18" s="98"/>
      <c r="F18" s="98"/>
      <c r="G18" s="154" t="s">
        <v>87</v>
      </c>
    </row>
  </sheetData>
  <mergeCells count="19">
    <mergeCell ref="A6:D6"/>
    <mergeCell ref="A1:G1"/>
    <mergeCell ref="A3:D5"/>
    <mergeCell ref="E3:E5"/>
    <mergeCell ref="F3:F5"/>
    <mergeCell ref="G3:G5"/>
    <mergeCell ref="C15:D15"/>
    <mergeCell ref="C16:D16"/>
    <mergeCell ref="C17:D17"/>
    <mergeCell ref="A7:A17"/>
    <mergeCell ref="B7:D7"/>
    <mergeCell ref="B8:B17"/>
    <mergeCell ref="C8:D8"/>
    <mergeCell ref="C9:D9"/>
    <mergeCell ref="C10:D10"/>
    <mergeCell ref="C11:D11"/>
    <mergeCell ref="C12:D12"/>
    <mergeCell ref="C13:D13"/>
    <mergeCell ref="C14:D1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8E38-1C62-41C9-9809-FE1A68EE035F}">
  <dimension ref="A1:H16"/>
  <sheetViews>
    <sheetView view="pageBreakPreview" topLeftCell="A13" zoomScaleNormal="75" zoomScaleSheetLayoutView="100" workbookViewId="0">
      <selection activeCell="H26" sqref="H26"/>
    </sheetView>
  </sheetViews>
  <sheetFormatPr defaultColWidth="9" defaultRowHeight="13.2" x14ac:dyDescent="0.2"/>
  <cols>
    <col min="1" max="1" width="12.21875" style="3" customWidth="1"/>
    <col min="2" max="4" width="11.21875" style="3" customWidth="1"/>
    <col min="5" max="6" width="12.33203125" style="3" customWidth="1"/>
    <col min="7" max="16384" width="9" style="3"/>
  </cols>
  <sheetData>
    <row r="1" spans="1:8" ht="19.2" x14ac:dyDescent="0.2">
      <c r="A1" s="200" t="s">
        <v>32</v>
      </c>
      <c r="B1" s="200"/>
      <c r="C1" s="200"/>
      <c r="D1" s="200"/>
      <c r="E1" s="200"/>
      <c r="F1" s="200"/>
    </row>
    <row r="2" spans="1:8" ht="18.75" customHeight="1" x14ac:dyDescent="0.2">
      <c r="F2" s="87"/>
    </row>
    <row r="3" spans="1:8" ht="13.5" customHeight="1" x14ac:dyDescent="0.2">
      <c r="A3" s="197" t="s">
        <v>33</v>
      </c>
      <c r="B3" s="99" t="s">
        <v>2</v>
      </c>
      <c r="C3" s="99" t="s">
        <v>34</v>
      </c>
      <c r="D3" s="99" t="s">
        <v>35</v>
      </c>
      <c r="E3" s="99" t="s">
        <v>36</v>
      </c>
      <c r="F3" s="99" t="s">
        <v>37</v>
      </c>
    </row>
    <row r="4" spans="1:8" x14ac:dyDescent="0.2">
      <c r="A4" s="197"/>
      <c r="B4" s="100" t="s">
        <v>38</v>
      </c>
      <c r="C4" s="100" t="s">
        <v>39</v>
      </c>
      <c r="D4" s="100" t="s">
        <v>40</v>
      </c>
      <c r="E4" s="100" t="s">
        <v>40</v>
      </c>
      <c r="F4" s="100" t="s">
        <v>40</v>
      </c>
    </row>
    <row r="5" spans="1:8" ht="24.9" customHeight="1" x14ac:dyDescent="0.2">
      <c r="A5" s="101" t="s">
        <v>41</v>
      </c>
      <c r="B5" s="90">
        <v>5</v>
      </c>
      <c r="C5" s="90">
        <v>84</v>
      </c>
      <c r="D5" s="78" t="s">
        <v>42</v>
      </c>
      <c r="E5" s="78" t="s">
        <v>42</v>
      </c>
      <c r="F5" s="78" t="s">
        <v>42</v>
      </c>
      <c r="H5" s="48"/>
    </row>
    <row r="6" spans="1:8" ht="24.9" customHeight="1" x14ac:dyDescent="0.2">
      <c r="A6" s="6" t="s">
        <v>43</v>
      </c>
      <c r="B6" s="7">
        <v>4</v>
      </c>
      <c r="C6" s="7">
        <v>79</v>
      </c>
      <c r="D6" s="7">
        <v>19119</v>
      </c>
      <c r="E6" s="7">
        <v>15464</v>
      </c>
      <c r="F6" s="7">
        <v>44244</v>
      </c>
    </row>
    <row r="7" spans="1:8" ht="24.9" customHeight="1" x14ac:dyDescent="0.2">
      <c r="A7" s="6" t="s">
        <v>44</v>
      </c>
      <c r="B7" s="7">
        <v>4</v>
      </c>
      <c r="C7" s="7">
        <v>85</v>
      </c>
      <c r="D7" s="7">
        <v>21780</v>
      </c>
      <c r="E7" s="7">
        <v>15698</v>
      </c>
      <c r="F7" s="7">
        <v>50369</v>
      </c>
    </row>
    <row r="8" spans="1:8" ht="24.9" customHeight="1" x14ac:dyDescent="0.2">
      <c r="A8" s="6" t="s">
        <v>45</v>
      </c>
      <c r="B8" s="7">
        <v>3</v>
      </c>
      <c r="C8" s="7">
        <v>84</v>
      </c>
      <c r="D8" s="7">
        <v>20153</v>
      </c>
      <c r="E8" s="7">
        <v>17078</v>
      </c>
      <c r="F8" s="7">
        <v>48755</v>
      </c>
    </row>
    <row r="9" spans="1:8" ht="24.9" customHeight="1" x14ac:dyDescent="0.2">
      <c r="A9" s="6" t="s">
        <v>46</v>
      </c>
      <c r="B9" s="7">
        <v>3</v>
      </c>
      <c r="C9" s="7">
        <v>82</v>
      </c>
      <c r="D9" s="7">
        <v>20520</v>
      </c>
      <c r="E9" s="7">
        <v>14547</v>
      </c>
      <c r="F9" s="7">
        <v>49064</v>
      </c>
    </row>
    <row r="10" spans="1:8" ht="24.9" customHeight="1" x14ac:dyDescent="0.2">
      <c r="A10" s="6" t="s">
        <v>47</v>
      </c>
      <c r="B10" s="7">
        <v>3</v>
      </c>
      <c r="C10" s="7">
        <v>61</v>
      </c>
      <c r="D10" s="7">
        <v>16495</v>
      </c>
      <c r="E10" s="7">
        <v>11562</v>
      </c>
      <c r="F10" s="7">
        <v>38524</v>
      </c>
    </row>
    <row r="11" spans="1:8" ht="24.9" customHeight="1" x14ac:dyDescent="0.2">
      <c r="A11" s="6" t="s">
        <v>48</v>
      </c>
      <c r="B11" s="7">
        <v>4</v>
      </c>
      <c r="C11" s="7">
        <v>62</v>
      </c>
      <c r="D11" s="7">
        <v>16873</v>
      </c>
      <c r="E11" s="7">
        <v>11230</v>
      </c>
      <c r="F11" s="7">
        <v>44372</v>
      </c>
    </row>
    <row r="12" spans="1:8" ht="24.9" customHeight="1" x14ac:dyDescent="0.2">
      <c r="A12" s="8" t="s">
        <v>49</v>
      </c>
      <c r="B12" s="9">
        <v>4</v>
      </c>
      <c r="C12" s="9">
        <v>59</v>
      </c>
      <c r="D12" s="9">
        <v>15921</v>
      </c>
      <c r="E12" s="9">
        <v>12297</v>
      </c>
      <c r="F12" s="9">
        <v>37191</v>
      </c>
    </row>
    <row r="13" spans="1:8" ht="15" customHeight="1" x14ac:dyDescent="0.2">
      <c r="A13" s="104" t="s">
        <v>180</v>
      </c>
      <c r="C13" s="4" t="s">
        <v>173</v>
      </c>
      <c r="D13" s="102"/>
      <c r="E13" s="103"/>
      <c r="F13" s="103"/>
    </row>
    <row r="14" spans="1:8" ht="14.25" customHeight="1" x14ac:dyDescent="0.2">
      <c r="A14" s="201" t="s">
        <v>176</v>
      </c>
      <c r="B14" s="201"/>
      <c r="C14" s="201"/>
      <c r="D14" s="201"/>
      <c r="E14" s="201"/>
      <c r="F14" s="201"/>
    </row>
    <row r="15" spans="1:8" x14ac:dyDescent="0.2">
      <c r="A15" s="199" t="s">
        <v>177</v>
      </c>
      <c r="B15" s="199"/>
      <c r="C15" s="199"/>
      <c r="D15" s="199"/>
      <c r="E15" s="199"/>
      <c r="F15" s="199"/>
    </row>
    <row r="16" spans="1:8" x14ac:dyDescent="0.2">
      <c r="A16" s="199" t="s">
        <v>178</v>
      </c>
      <c r="B16" s="199"/>
      <c r="C16" s="199"/>
      <c r="D16" s="199"/>
      <c r="E16" s="199"/>
      <c r="F16" s="199"/>
    </row>
  </sheetData>
  <mergeCells count="5">
    <mergeCell ref="A16:F16"/>
    <mergeCell ref="A1:F1"/>
    <mergeCell ref="A3:A4"/>
    <mergeCell ref="A14:F14"/>
    <mergeCell ref="A15:F1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52CC-00A6-4AC9-8795-2ACF805542D2}">
  <dimension ref="A1:Q20"/>
  <sheetViews>
    <sheetView view="pageBreakPreview" topLeftCell="A13" zoomScale="85" zoomScaleNormal="75" zoomScaleSheetLayoutView="85" workbookViewId="0">
      <selection activeCell="H17" sqref="H17"/>
    </sheetView>
  </sheetViews>
  <sheetFormatPr defaultColWidth="9" defaultRowHeight="13.2" x14ac:dyDescent="0.2"/>
  <cols>
    <col min="1" max="2" width="1.21875" style="3" customWidth="1"/>
    <col min="3" max="3" width="9" style="3"/>
    <col min="4" max="4" width="7.44140625" style="3" customWidth="1"/>
    <col min="5" max="5" width="10.109375" style="3" bestFit="1" customWidth="1"/>
    <col min="6" max="6" width="7.44140625" style="3" customWidth="1"/>
    <col min="7" max="7" width="10.109375" style="3" bestFit="1" customWidth="1"/>
    <col min="8" max="8" width="7.44140625" style="3" customWidth="1"/>
    <col min="9" max="9" width="10.109375" style="3" bestFit="1" customWidth="1"/>
    <col min="10" max="10" width="7.44140625" style="3" customWidth="1"/>
    <col min="11" max="11" width="10.109375" style="3" bestFit="1" customWidth="1"/>
    <col min="12" max="16384" width="9" style="3"/>
  </cols>
  <sheetData>
    <row r="1" spans="1:17" ht="27" customHeight="1" x14ac:dyDescent="0.2">
      <c r="A1" s="175" t="s">
        <v>50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7" ht="13.8" customHeight="1" x14ac:dyDescent="0.2">
      <c r="I2" s="105"/>
      <c r="J2" s="105"/>
      <c r="K2" s="105"/>
      <c r="L2" s="105"/>
      <c r="M2" s="106"/>
      <c r="O2" s="107"/>
      <c r="P2" s="107"/>
      <c r="Q2" s="106"/>
    </row>
    <row r="3" spans="1:17" ht="16.8" customHeight="1" x14ac:dyDescent="0.2">
      <c r="A3" s="197" t="s">
        <v>51</v>
      </c>
      <c r="B3" s="197"/>
      <c r="C3" s="197"/>
      <c r="D3" s="197" t="s">
        <v>43</v>
      </c>
      <c r="E3" s="197"/>
      <c r="F3" s="197" t="s">
        <v>44</v>
      </c>
      <c r="G3" s="197"/>
      <c r="H3" s="197" t="s">
        <v>45</v>
      </c>
      <c r="I3" s="197"/>
      <c r="J3" s="197" t="s">
        <v>52</v>
      </c>
      <c r="K3" s="197"/>
      <c r="L3" s="197" t="s">
        <v>53</v>
      </c>
      <c r="M3" s="197"/>
      <c r="N3" s="197" t="s">
        <v>54</v>
      </c>
      <c r="O3" s="197"/>
      <c r="P3" s="197" t="s">
        <v>55</v>
      </c>
      <c r="Q3" s="197"/>
    </row>
    <row r="4" spans="1:17" ht="18.600000000000001" customHeight="1" x14ac:dyDescent="0.2">
      <c r="A4" s="197"/>
      <c r="B4" s="197"/>
      <c r="C4" s="197"/>
      <c r="D4" s="108" t="s">
        <v>56</v>
      </c>
      <c r="E4" s="108" t="s">
        <v>34</v>
      </c>
      <c r="F4" s="108" t="s">
        <v>56</v>
      </c>
      <c r="G4" s="108" t="s">
        <v>34</v>
      </c>
      <c r="H4" s="108" t="s">
        <v>56</v>
      </c>
      <c r="I4" s="108" t="s">
        <v>34</v>
      </c>
      <c r="J4" s="108" t="s">
        <v>56</v>
      </c>
      <c r="K4" s="108" t="s">
        <v>34</v>
      </c>
      <c r="L4" s="108" t="s">
        <v>56</v>
      </c>
      <c r="M4" s="108" t="s">
        <v>34</v>
      </c>
      <c r="N4" s="108" t="s">
        <v>56</v>
      </c>
      <c r="O4" s="108" t="s">
        <v>34</v>
      </c>
      <c r="P4" s="108" t="s">
        <v>56</v>
      </c>
      <c r="Q4" s="108" t="s">
        <v>34</v>
      </c>
    </row>
    <row r="5" spans="1:17" ht="35.1" customHeight="1" x14ac:dyDescent="0.2">
      <c r="A5" s="202" t="s">
        <v>57</v>
      </c>
      <c r="B5" s="202"/>
      <c r="C5" s="202"/>
      <c r="D5" s="88">
        <v>1116</v>
      </c>
      <c r="E5" s="88">
        <v>24760</v>
      </c>
      <c r="F5" s="88">
        <v>1118</v>
      </c>
      <c r="G5" s="88">
        <v>26042</v>
      </c>
      <c r="H5" s="88">
        <v>1113</v>
      </c>
      <c r="I5" s="88">
        <v>26706</v>
      </c>
      <c r="J5" s="88">
        <v>1058</v>
      </c>
      <c r="K5" s="88">
        <v>25359</v>
      </c>
      <c r="L5" s="88">
        <v>835</v>
      </c>
      <c r="M5" s="88">
        <v>22986</v>
      </c>
      <c r="N5" s="88">
        <v>978</v>
      </c>
      <c r="O5" s="88">
        <v>23166</v>
      </c>
      <c r="P5" s="88">
        <v>983</v>
      </c>
      <c r="Q5" s="88">
        <v>23384</v>
      </c>
    </row>
    <row r="6" spans="1:17" ht="35.1" customHeight="1" x14ac:dyDescent="0.2">
      <c r="A6" s="203" t="s">
        <v>58</v>
      </c>
      <c r="B6" s="197"/>
      <c r="C6" s="197"/>
      <c r="D6" s="88">
        <f>SUM(D7:D16)</f>
        <v>463</v>
      </c>
      <c r="E6" s="88">
        <f t="shared" ref="E6:Q6" si="0">SUM(E7:E16)</f>
        <v>12470</v>
      </c>
      <c r="F6" s="88">
        <f t="shared" si="0"/>
        <v>465</v>
      </c>
      <c r="G6" s="88">
        <f t="shared" si="0"/>
        <v>12927</v>
      </c>
      <c r="H6" s="88">
        <f t="shared" si="0"/>
        <v>454</v>
      </c>
      <c r="I6" s="88">
        <f t="shared" si="0"/>
        <v>13158</v>
      </c>
      <c r="J6" s="88">
        <f t="shared" si="0"/>
        <v>440</v>
      </c>
      <c r="K6" s="88">
        <f t="shared" si="0"/>
        <v>12627</v>
      </c>
      <c r="L6" s="88">
        <f t="shared" si="0"/>
        <v>331</v>
      </c>
      <c r="M6" s="88">
        <f t="shared" si="0"/>
        <v>11822</v>
      </c>
      <c r="N6" s="88">
        <f t="shared" si="0"/>
        <v>382</v>
      </c>
      <c r="O6" s="88">
        <f t="shared" si="0"/>
        <v>11724</v>
      </c>
      <c r="P6" s="88">
        <f t="shared" si="0"/>
        <v>387</v>
      </c>
      <c r="Q6" s="88">
        <f t="shared" si="0"/>
        <v>12076</v>
      </c>
    </row>
    <row r="7" spans="1:17" ht="35.1" customHeight="1" x14ac:dyDescent="0.2">
      <c r="A7" s="189"/>
      <c r="B7" s="181" t="s">
        <v>59</v>
      </c>
      <c r="C7" s="205"/>
      <c r="D7" s="90">
        <v>38</v>
      </c>
      <c r="E7" s="90">
        <v>660</v>
      </c>
      <c r="F7" s="90">
        <v>35</v>
      </c>
      <c r="G7" s="90">
        <v>657</v>
      </c>
      <c r="H7" s="90">
        <v>33</v>
      </c>
      <c r="I7" s="90">
        <v>651</v>
      </c>
      <c r="J7" s="90">
        <v>31</v>
      </c>
      <c r="K7" s="90">
        <v>493</v>
      </c>
      <c r="L7" s="90">
        <v>17</v>
      </c>
      <c r="M7" s="90">
        <v>1168</v>
      </c>
      <c r="N7" s="90">
        <v>25</v>
      </c>
      <c r="O7" s="90">
        <v>748</v>
      </c>
      <c r="P7" s="90">
        <v>24</v>
      </c>
      <c r="Q7" s="90">
        <v>508</v>
      </c>
    </row>
    <row r="8" spans="1:17" ht="35.1" customHeight="1" x14ac:dyDescent="0.2">
      <c r="A8" s="189"/>
      <c r="B8" s="183" t="s">
        <v>60</v>
      </c>
      <c r="C8" s="206"/>
      <c r="D8" s="7">
        <v>52</v>
      </c>
      <c r="E8" s="7">
        <v>2102</v>
      </c>
      <c r="F8" s="7">
        <v>56</v>
      </c>
      <c r="G8" s="7">
        <v>2214</v>
      </c>
      <c r="H8" s="7">
        <v>55</v>
      </c>
      <c r="I8" s="7">
        <v>2436</v>
      </c>
      <c r="J8" s="7">
        <v>56</v>
      </c>
      <c r="K8" s="7">
        <v>2653</v>
      </c>
      <c r="L8" s="7">
        <v>57</v>
      </c>
      <c r="M8" s="7">
        <v>2568</v>
      </c>
      <c r="N8" s="7">
        <v>66</v>
      </c>
      <c r="O8" s="7">
        <v>2548</v>
      </c>
      <c r="P8" s="7">
        <v>67</v>
      </c>
      <c r="Q8" s="7">
        <v>2605</v>
      </c>
    </row>
    <row r="9" spans="1:17" ht="35.1" customHeight="1" x14ac:dyDescent="0.2">
      <c r="A9" s="189"/>
      <c r="B9" s="183" t="s">
        <v>61</v>
      </c>
      <c r="C9" s="206"/>
      <c r="D9" s="7">
        <v>85</v>
      </c>
      <c r="E9" s="7">
        <v>1538</v>
      </c>
      <c r="F9" s="7">
        <v>81</v>
      </c>
      <c r="G9" s="7">
        <v>1570</v>
      </c>
      <c r="H9" s="7">
        <v>79</v>
      </c>
      <c r="I9" s="7">
        <v>1509</v>
      </c>
      <c r="J9" s="7">
        <v>77</v>
      </c>
      <c r="K9" s="7">
        <v>1508</v>
      </c>
      <c r="L9" s="7">
        <v>46</v>
      </c>
      <c r="M9" s="7">
        <v>1059</v>
      </c>
      <c r="N9" s="7">
        <v>59</v>
      </c>
      <c r="O9" s="7">
        <v>1399</v>
      </c>
      <c r="P9" s="7">
        <v>59</v>
      </c>
      <c r="Q9" s="7">
        <v>1441</v>
      </c>
    </row>
    <row r="10" spans="1:17" ht="35.1" customHeight="1" x14ac:dyDescent="0.2">
      <c r="A10" s="189"/>
      <c r="B10" s="183" t="s">
        <v>62</v>
      </c>
      <c r="C10" s="183"/>
      <c r="D10" s="7">
        <v>139</v>
      </c>
      <c r="E10" s="7">
        <v>3394</v>
      </c>
      <c r="F10" s="7">
        <v>144</v>
      </c>
      <c r="G10" s="7">
        <v>3647</v>
      </c>
      <c r="H10" s="7">
        <v>144</v>
      </c>
      <c r="I10" s="7">
        <v>3642</v>
      </c>
      <c r="J10" s="7">
        <v>139</v>
      </c>
      <c r="K10" s="7">
        <v>3515</v>
      </c>
      <c r="L10" s="7">
        <v>101</v>
      </c>
      <c r="M10" s="7">
        <v>3079</v>
      </c>
      <c r="N10" s="7">
        <v>107</v>
      </c>
      <c r="O10" s="7">
        <v>3027</v>
      </c>
      <c r="P10" s="7">
        <v>113</v>
      </c>
      <c r="Q10" s="7">
        <v>3448</v>
      </c>
    </row>
    <row r="11" spans="1:17" ht="35.1" customHeight="1" x14ac:dyDescent="0.2">
      <c r="A11" s="189"/>
      <c r="B11" s="183" t="s">
        <v>63</v>
      </c>
      <c r="C11" s="206"/>
      <c r="D11" s="7">
        <v>38</v>
      </c>
      <c r="E11" s="7">
        <v>989</v>
      </c>
      <c r="F11" s="7">
        <v>35</v>
      </c>
      <c r="G11" s="7">
        <v>1017</v>
      </c>
      <c r="H11" s="7">
        <v>34</v>
      </c>
      <c r="I11" s="7">
        <v>1064</v>
      </c>
      <c r="J11" s="7">
        <v>34</v>
      </c>
      <c r="K11" s="7">
        <v>1093</v>
      </c>
      <c r="L11" s="7">
        <v>21</v>
      </c>
      <c r="M11" s="7">
        <v>826</v>
      </c>
      <c r="N11" s="7">
        <v>24</v>
      </c>
      <c r="O11" s="7">
        <v>835</v>
      </c>
      <c r="P11" s="7">
        <v>23</v>
      </c>
      <c r="Q11" s="7">
        <v>834</v>
      </c>
    </row>
    <row r="12" spans="1:17" ht="35.1" customHeight="1" x14ac:dyDescent="0.2">
      <c r="A12" s="189"/>
      <c r="B12" s="183" t="s">
        <v>64</v>
      </c>
      <c r="C12" s="206"/>
      <c r="D12" s="7">
        <v>5</v>
      </c>
      <c r="E12" s="7">
        <v>93</v>
      </c>
      <c r="F12" s="7">
        <v>5</v>
      </c>
      <c r="G12" s="7">
        <v>98</v>
      </c>
      <c r="H12" s="7">
        <v>5</v>
      </c>
      <c r="I12" s="7">
        <v>98</v>
      </c>
      <c r="J12" s="7">
        <v>5</v>
      </c>
      <c r="K12" s="7">
        <v>95</v>
      </c>
      <c r="L12" s="7">
        <v>3</v>
      </c>
      <c r="M12" s="7">
        <v>79</v>
      </c>
      <c r="N12" s="7">
        <v>3</v>
      </c>
      <c r="O12" s="7">
        <v>78</v>
      </c>
      <c r="P12" s="7">
        <v>3</v>
      </c>
      <c r="Q12" s="7">
        <v>80</v>
      </c>
    </row>
    <row r="13" spans="1:17" ht="35.1" customHeight="1" x14ac:dyDescent="0.2">
      <c r="A13" s="189"/>
      <c r="B13" s="183" t="s">
        <v>65</v>
      </c>
      <c r="C13" s="206"/>
      <c r="D13" s="7">
        <v>8</v>
      </c>
      <c r="E13" s="7">
        <v>81</v>
      </c>
      <c r="F13" s="7">
        <v>8</v>
      </c>
      <c r="G13" s="7">
        <v>83</v>
      </c>
      <c r="H13" s="7">
        <v>8</v>
      </c>
      <c r="I13" s="7">
        <v>85</v>
      </c>
      <c r="J13" s="7">
        <v>8</v>
      </c>
      <c r="K13" s="7">
        <v>80</v>
      </c>
      <c r="L13" s="7">
        <v>7</v>
      </c>
      <c r="M13" s="7">
        <v>74</v>
      </c>
      <c r="N13" s="7">
        <v>8</v>
      </c>
      <c r="O13" s="7">
        <v>69</v>
      </c>
      <c r="P13" s="7">
        <v>8</v>
      </c>
      <c r="Q13" s="7">
        <v>70</v>
      </c>
    </row>
    <row r="14" spans="1:17" ht="35.1" customHeight="1" x14ac:dyDescent="0.2">
      <c r="A14" s="189"/>
      <c r="B14" s="184" t="s">
        <v>66</v>
      </c>
      <c r="C14" s="207"/>
      <c r="D14" s="80">
        <v>4</v>
      </c>
      <c r="E14" s="80">
        <v>79</v>
      </c>
      <c r="F14" s="80">
        <v>4</v>
      </c>
      <c r="G14" s="80">
        <v>85</v>
      </c>
      <c r="H14" s="80">
        <v>3</v>
      </c>
      <c r="I14" s="80">
        <v>84</v>
      </c>
      <c r="J14" s="80">
        <v>3</v>
      </c>
      <c r="K14" s="80">
        <v>82</v>
      </c>
      <c r="L14" s="80">
        <v>3</v>
      </c>
      <c r="M14" s="80">
        <v>61</v>
      </c>
      <c r="N14" s="80">
        <v>4</v>
      </c>
      <c r="O14" s="80">
        <v>62</v>
      </c>
      <c r="P14" s="80">
        <v>4</v>
      </c>
      <c r="Q14" s="80">
        <v>59</v>
      </c>
    </row>
    <row r="15" spans="1:17" ht="35.1" customHeight="1" x14ac:dyDescent="0.2">
      <c r="A15" s="189"/>
      <c r="B15" s="183" t="s">
        <v>67</v>
      </c>
      <c r="C15" s="206"/>
      <c r="D15" s="7">
        <v>25</v>
      </c>
      <c r="E15" s="7">
        <v>561</v>
      </c>
      <c r="F15" s="7">
        <v>28</v>
      </c>
      <c r="G15" s="7">
        <v>704</v>
      </c>
      <c r="H15" s="7">
        <v>28</v>
      </c>
      <c r="I15" s="7">
        <v>718</v>
      </c>
      <c r="J15" s="7">
        <v>24</v>
      </c>
      <c r="K15" s="7">
        <v>609</v>
      </c>
      <c r="L15" s="7">
        <v>19</v>
      </c>
      <c r="M15" s="7">
        <v>508</v>
      </c>
      <c r="N15" s="7">
        <v>23</v>
      </c>
      <c r="O15" s="7">
        <v>645</v>
      </c>
      <c r="P15" s="7">
        <v>24</v>
      </c>
      <c r="Q15" s="7">
        <v>691</v>
      </c>
    </row>
    <row r="16" spans="1:17" ht="35.1" customHeight="1" x14ac:dyDescent="0.2">
      <c r="A16" s="204"/>
      <c r="B16" s="180" t="s">
        <v>68</v>
      </c>
      <c r="C16" s="208"/>
      <c r="D16" s="9">
        <v>69</v>
      </c>
      <c r="E16" s="9">
        <v>2973</v>
      </c>
      <c r="F16" s="9">
        <v>69</v>
      </c>
      <c r="G16" s="9">
        <v>2852</v>
      </c>
      <c r="H16" s="9">
        <v>65</v>
      </c>
      <c r="I16" s="9">
        <v>2871</v>
      </c>
      <c r="J16" s="9">
        <v>63</v>
      </c>
      <c r="K16" s="9">
        <v>2499</v>
      </c>
      <c r="L16" s="9">
        <v>57</v>
      </c>
      <c r="M16" s="9">
        <v>2400</v>
      </c>
      <c r="N16" s="9">
        <v>63</v>
      </c>
      <c r="O16" s="9">
        <v>2313</v>
      </c>
      <c r="P16" s="9">
        <v>62</v>
      </c>
      <c r="Q16" s="9">
        <v>2340</v>
      </c>
    </row>
    <row r="17" spans="1:17" s="110" customFormat="1" ht="19.95" customHeight="1" x14ac:dyDescent="0.2">
      <c r="A17" s="156" t="s">
        <v>181</v>
      </c>
      <c r="B17" s="109"/>
      <c r="C17" s="46"/>
      <c r="D17" s="47"/>
      <c r="E17" s="47"/>
      <c r="F17" s="47"/>
      <c r="G17" s="47"/>
      <c r="H17" s="47"/>
      <c r="I17" s="47"/>
      <c r="J17" s="47"/>
      <c r="N17" s="157" t="s">
        <v>182</v>
      </c>
      <c r="O17" s="112" t="s">
        <v>69</v>
      </c>
      <c r="P17" s="113"/>
      <c r="Q17" s="113"/>
    </row>
    <row r="18" spans="1:17" s="110" customFormat="1" ht="19.95" customHeight="1" x14ac:dyDescent="0.2">
      <c r="A18" s="114"/>
      <c r="B18" s="109"/>
      <c r="C18" s="46"/>
      <c r="D18" s="47"/>
      <c r="E18" s="47"/>
      <c r="F18" s="47"/>
      <c r="G18" s="47"/>
      <c r="H18" s="47"/>
      <c r="I18" s="47"/>
      <c r="J18" s="47"/>
      <c r="M18" s="111"/>
      <c r="O18" s="112" t="s">
        <v>70</v>
      </c>
      <c r="P18" s="115"/>
      <c r="Q18" s="115"/>
    </row>
    <row r="19" spans="1:17" s="110" customFormat="1" ht="19.95" customHeight="1" x14ac:dyDescent="0.2">
      <c r="A19" s="114"/>
      <c r="B19" s="109"/>
      <c r="C19" s="46"/>
      <c r="D19" s="47"/>
      <c r="E19" s="47"/>
      <c r="F19" s="47"/>
      <c r="G19" s="47"/>
      <c r="H19" s="47"/>
      <c r="I19" s="47"/>
      <c r="J19" s="47"/>
      <c r="M19" s="111"/>
      <c r="O19" s="112" t="s">
        <v>71</v>
      </c>
      <c r="P19" s="115"/>
      <c r="Q19" s="115"/>
    </row>
    <row r="20" spans="1:17" x14ac:dyDescent="0.2">
      <c r="B20" s="109"/>
      <c r="C20" s="105"/>
      <c r="D20" s="47"/>
      <c r="E20" s="47"/>
      <c r="F20" s="47"/>
      <c r="G20" s="47"/>
      <c r="H20" s="47"/>
      <c r="I20" s="47"/>
      <c r="J20" s="47"/>
      <c r="K20" s="47"/>
      <c r="L20" s="47"/>
      <c r="M20" s="47"/>
    </row>
  </sheetData>
  <mergeCells count="22">
    <mergeCell ref="N3:O3"/>
    <mergeCell ref="P3:Q3"/>
    <mergeCell ref="A5:C5"/>
    <mergeCell ref="A6:C6"/>
    <mergeCell ref="A7:A1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:M1"/>
    <mergeCell ref="A3:C4"/>
    <mergeCell ref="D3:E3"/>
    <mergeCell ref="F3:G3"/>
    <mergeCell ref="H3:I3"/>
    <mergeCell ref="J3:K3"/>
    <mergeCell ref="L3:M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B01E-6CB2-444D-8AE5-5CDFB118F159}">
  <dimension ref="A1:I47"/>
  <sheetViews>
    <sheetView view="pageBreakPreview" zoomScaleNormal="75" zoomScaleSheetLayoutView="100" workbookViewId="0">
      <selection activeCell="E13" sqref="E13"/>
    </sheetView>
  </sheetViews>
  <sheetFormatPr defaultColWidth="9" defaultRowHeight="13.2" x14ac:dyDescent="0.2"/>
  <cols>
    <col min="1" max="1" width="10" style="3" customWidth="1"/>
    <col min="2" max="2" width="9" style="3" customWidth="1"/>
    <col min="3" max="3" width="8.88671875" style="3" customWidth="1"/>
    <col min="4" max="7" width="12.44140625" style="3" customWidth="1"/>
    <col min="8" max="16384" width="9" style="3"/>
  </cols>
  <sheetData>
    <row r="1" spans="1:9" ht="27" customHeight="1" x14ac:dyDescent="0.2">
      <c r="A1" s="200" t="s">
        <v>186</v>
      </c>
      <c r="B1" s="200"/>
      <c r="C1" s="200"/>
      <c r="D1" s="200"/>
      <c r="E1" s="200"/>
      <c r="F1" s="200"/>
      <c r="G1" s="200"/>
    </row>
    <row r="2" spans="1:9" ht="15" customHeight="1" x14ac:dyDescent="0.2">
      <c r="G2" s="132" t="s">
        <v>131</v>
      </c>
    </row>
    <row r="3" spans="1:9" ht="27" customHeight="1" x14ac:dyDescent="0.2">
      <c r="A3" s="209" t="s">
        <v>51</v>
      </c>
      <c r="B3" s="138" t="s">
        <v>2</v>
      </c>
      <c r="C3" s="116" t="s">
        <v>34</v>
      </c>
      <c r="D3" s="138" t="s">
        <v>35</v>
      </c>
      <c r="E3" s="158" t="s">
        <v>183</v>
      </c>
      <c r="F3" s="159" t="s">
        <v>184</v>
      </c>
      <c r="G3" s="160" t="s">
        <v>185</v>
      </c>
    </row>
    <row r="4" spans="1:9" x14ac:dyDescent="0.2">
      <c r="A4" s="210"/>
      <c r="B4" s="129" t="s">
        <v>132</v>
      </c>
      <c r="C4" s="130" t="s">
        <v>133</v>
      </c>
      <c r="D4" s="129" t="s">
        <v>134</v>
      </c>
      <c r="E4" s="130" t="s">
        <v>134</v>
      </c>
      <c r="F4" s="129" t="s">
        <v>134</v>
      </c>
      <c r="G4" s="131" t="s">
        <v>134</v>
      </c>
    </row>
    <row r="5" spans="1:9" ht="16.05" customHeight="1" x14ac:dyDescent="0.2">
      <c r="A5" s="117" t="s">
        <v>81</v>
      </c>
      <c r="B5" s="90">
        <v>835</v>
      </c>
      <c r="C5" s="118">
        <v>22986</v>
      </c>
      <c r="D5" s="90">
        <v>6980433</v>
      </c>
      <c r="E5" s="118">
        <v>24802868</v>
      </c>
      <c r="F5" s="90">
        <v>46942737</v>
      </c>
      <c r="G5" s="119">
        <v>19446887</v>
      </c>
      <c r="I5" s="48"/>
    </row>
    <row r="6" spans="1:9" ht="16.05" customHeight="1" x14ac:dyDescent="0.2">
      <c r="A6" s="120" t="s">
        <v>135</v>
      </c>
      <c r="B6" s="7">
        <v>75</v>
      </c>
      <c r="C6" s="121">
        <v>2012</v>
      </c>
      <c r="D6" s="81">
        <v>555981</v>
      </c>
      <c r="E6" s="122">
        <v>1661014</v>
      </c>
      <c r="F6" s="81">
        <v>3153733</v>
      </c>
      <c r="G6" s="123">
        <v>1332843</v>
      </c>
    </row>
    <row r="7" spans="1:9" ht="16.05" customHeight="1" x14ac:dyDescent="0.2">
      <c r="A7" s="120" t="s">
        <v>59</v>
      </c>
      <c r="B7" s="7">
        <v>17</v>
      </c>
      <c r="C7" s="121">
        <v>1168</v>
      </c>
      <c r="D7" s="81">
        <v>303701</v>
      </c>
      <c r="E7" s="122">
        <v>327004</v>
      </c>
      <c r="F7" s="81">
        <v>1888563</v>
      </c>
      <c r="G7" s="123">
        <v>1423248</v>
      </c>
    </row>
    <row r="8" spans="1:9" ht="16.05" customHeight="1" x14ac:dyDescent="0.2">
      <c r="A8" s="120" t="s">
        <v>136</v>
      </c>
      <c r="B8" s="7">
        <v>42</v>
      </c>
      <c r="C8" s="121">
        <v>642</v>
      </c>
      <c r="D8" s="81">
        <v>193857</v>
      </c>
      <c r="E8" s="122">
        <v>331905</v>
      </c>
      <c r="F8" s="81">
        <v>749058</v>
      </c>
      <c r="G8" s="123">
        <v>370401</v>
      </c>
    </row>
    <row r="9" spans="1:9" ht="16.05" customHeight="1" x14ac:dyDescent="0.2">
      <c r="A9" s="120" t="s">
        <v>60</v>
      </c>
      <c r="B9" s="7">
        <v>57</v>
      </c>
      <c r="C9" s="121">
        <v>2568</v>
      </c>
      <c r="D9" s="81">
        <v>775835</v>
      </c>
      <c r="E9" s="122">
        <v>4228366</v>
      </c>
      <c r="F9" s="81">
        <v>6377046</v>
      </c>
      <c r="G9" s="123">
        <v>1968735</v>
      </c>
    </row>
    <row r="10" spans="1:9" ht="16.05" customHeight="1" x14ac:dyDescent="0.2">
      <c r="A10" s="120" t="s">
        <v>137</v>
      </c>
      <c r="B10" s="7">
        <v>36</v>
      </c>
      <c r="C10" s="121">
        <v>1023</v>
      </c>
      <c r="D10" s="81">
        <v>378053</v>
      </c>
      <c r="E10" s="122">
        <v>1367328</v>
      </c>
      <c r="F10" s="81">
        <v>3721693</v>
      </c>
      <c r="G10" s="123">
        <v>1526282</v>
      </c>
    </row>
    <row r="11" spans="1:9" ht="16.05" customHeight="1" x14ac:dyDescent="0.2">
      <c r="A11" s="120" t="s">
        <v>138</v>
      </c>
      <c r="B11" s="7">
        <v>95</v>
      </c>
      <c r="C11" s="121">
        <v>2736</v>
      </c>
      <c r="D11" s="81">
        <v>740178</v>
      </c>
      <c r="E11" s="122">
        <v>2260360</v>
      </c>
      <c r="F11" s="81">
        <v>4329451</v>
      </c>
      <c r="G11" s="123">
        <v>1888760</v>
      </c>
    </row>
    <row r="12" spans="1:9" ht="16.05" customHeight="1" x14ac:dyDescent="0.2">
      <c r="A12" s="120" t="s">
        <v>61</v>
      </c>
      <c r="B12" s="7">
        <v>46</v>
      </c>
      <c r="C12" s="121">
        <v>1059</v>
      </c>
      <c r="D12" s="81">
        <v>363428</v>
      </c>
      <c r="E12" s="122">
        <v>2648976</v>
      </c>
      <c r="F12" s="81">
        <v>3983444</v>
      </c>
      <c r="G12" s="123">
        <v>1247436</v>
      </c>
    </row>
    <row r="13" spans="1:9" ht="16.05" customHeight="1" x14ac:dyDescent="0.2">
      <c r="A13" s="120" t="s">
        <v>139</v>
      </c>
      <c r="B13" s="7">
        <v>30</v>
      </c>
      <c r="C13" s="121">
        <v>674</v>
      </c>
      <c r="D13" s="81">
        <v>189605</v>
      </c>
      <c r="E13" s="122">
        <v>1086316</v>
      </c>
      <c r="F13" s="81">
        <v>1667494</v>
      </c>
      <c r="G13" s="123">
        <v>523308</v>
      </c>
    </row>
    <row r="14" spans="1:9" ht="16.05" customHeight="1" x14ac:dyDescent="0.2">
      <c r="A14" s="120" t="s">
        <v>62</v>
      </c>
      <c r="B14" s="7">
        <v>101</v>
      </c>
      <c r="C14" s="121">
        <v>3079</v>
      </c>
      <c r="D14" s="81">
        <v>1000462</v>
      </c>
      <c r="E14" s="122">
        <v>2921550</v>
      </c>
      <c r="F14" s="81">
        <v>5333254</v>
      </c>
      <c r="G14" s="123">
        <v>2234897</v>
      </c>
    </row>
    <row r="15" spans="1:9" ht="16.05" customHeight="1" x14ac:dyDescent="0.2">
      <c r="A15" s="120" t="s">
        <v>140</v>
      </c>
      <c r="B15" s="7">
        <v>39</v>
      </c>
      <c r="C15" s="121">
        <v>722</v>
      </c>
      <c r="D15" s="81">
        <v>227157</v>
      </c>
      <c r="E15" s="122">
        <v>575531</v>
      </c>
      <c r="F15" s="81">
        <v>1341999</v>
      </c>
      <c r="G15" s="123">
        <v>649214</v>
      </c>
    </row>
    <row r="16" spans="1:9" ht="16.05" customHeight="1" x14ac:dyDescent="0.2">
      <c r="A16" s="120" t="s">
        <v>141</v>
      </c>
      <c r="B16" s="7">
        <v>42</v>
      </c>
      <c r="C16" s="121">
        <v>1059</v>
      </c>
      <c r="D16" s="81">
        <v>305777</v>
      </c>
      <c r="E16" s="122">
        <v>1627000</v>
      </c>
      <c r="F16" s="81">
        <v>2478479</v>
      </c>
      <c r="G16" s="123">
        <v>780476</v>
      </c>
    </row>
    <row r="17" spans="1:7" ht="16.05" customHeight="1" x14ac:dyDescent="0.2">
      <c r="A17" s="120" t="s">
        <v>142</v>
      </c>
      <c r="B17" s="7">
        <v>4</v>
      </c>
      <c r="C17" s="121">
        <v>41</v>
      </c>
      <c r="D17" s="81">
        <v>7614</v>
      </c>
      <c r="E17" s="122">
        <v>12690</v>
      </c>
      <c r="F17" s="81">
        <v>40812</v>
      </c>
      <c r="G17" s="123">
        <v>25585</v>
      </c>
    </row>
    <row r="18" spans="1:7" ht="16.05" customHeight="1" x14ac:dyDescent="0.2">
      <c r="A18" s="120" t="s">
        <v>143</v>
      </c>
      <c r="B18" s="7">
        <v>4</v>
      </c>
      <c r="C18" s="121">
        <v>34</v>
      </c>
      <c r="D18" s="81">
        <v>5308</v>
      </c>
      <c r="E18" s="122">
        <v>6879</v>
      </c>
      <c r="F18" s="81">
        <v>26180</v>
      </c>
      <c r="G18" s="123">
        <v>14335</v>
      </c>
    </row>
    <row r="19" spans="1:7" ht="16.05" customHeight="1" x14ac:dyDescent="0.2">
      <c r="A19" s="120" t="s">
        <v>144</v>
      </c>
      <c r="B19" s="7">
        <v>2</v>
      </c>
      <c r="C19" s="121">
        <v>33</v>
      </c>
      <c r="D19" s="81" t="s">
        <v>145</v>
      </c>
      <c r="E19" s="122" t="s">
        <v>145</v>
      </c>
      <c r="F19" s="81" t="s">
        <v>145</v>
      </c>
      <c r="G19" s="123" t="s">
        <v>145</v>
      </c>
    </row>
    <row r="20" spans="1:7" ht="16.05" customHeight="1" x14ac:dyDescent="0.2">
      <c r="A20" s="120" t="s">
        <v>146</v>
      </c>
      <c r="B20" s="7">
        <v>10</v>
      </c>
      <c r="C20" s="121">
        <v>168</v>
      </c>
      <c r="D20" s="81">
        <v>31865</v>
      </c>
      <c r="E20" s="122">
        <v>180652</v>
      </c>
      <c r="F20" s="81">
        <v>353423</v>
      </c>
      <c r="G20" s="123">
        <v>149617</v>
      </c>
    </row>
    <row r="21" spans="1:7" ht="16.05" customHeight="1" x14ac:dyDescent="0.2">
      <c r="A21" s="120" t="s">
        <v>147</v>
      </c>
      <c r="B21" s="7">
        <v>10</v>
      </c>
      <c r="C21" s="121">
        <v>187</v>
      </c>
      <c r="D21" s="81">
        <v>53165</v>
      </c>
      <c r="E21" s="122">
        <v>108014</v>
      </c>
      <c r="F21" s="81">
        <v>308506</v>
      </c>
      <c r="G21" s="123">
        <v>179156</v>
      </c>
    </row>
    <row r="22" spans="1:7" ht="16.05" customHeight="1" x14ac:dyDescent="0.2">
      <c r="A22" s="120" t="s">
        <v>148</v>
      </c>
      <c r="B22" s="7">
        <v>7</v>
      </c>
      <c r="C22" s="121">
        <v>126</v>
      </c>
      <c r="D22" s="81">
        <v>35394</v>
      </c>
      <c r="E22" s="122">
        <v>69301</v>
      </c>
      <c r="F22" s="81">
        <v>122020</v>
      </c>
      <c r="G22" s="123">
        <v>47355</v>
      </c>
    </row>
    <row r="23" spans="1:7" ht="16.05" customHeight="1" x14ac:dyDescent="0.2">
      <c r="A23" s="120" t="s">
        <v>149</v>
      </c>
      <c r="B23" s="7">
        <v>2</v>
      </c>
      <c r="C23" s="121">
        <v>20</v>
      </c>
      <c r="D23" s="81" t="s">
        <v>145</v>
      </c>
      <c r="E23" s="122" t="s">
        <v>145</v>
      </c>
      <c r="F23" s="81" t="s">
        <v>145</v>
      </c>
      <c r="G23" s="123" t="s">
        <v>145</v>
      </c>
    </row>
    <row r="24" spans="1:7" ht="16.05" customHeight="1" x14ac:dyDescent="0.2">
      <c r="A24" s="120" t="s">
        <v>150</v>
      </c>
      <c r="B24" s="7">
        <v>6</v>
      </c>
      <c r="C24" s="121">
        <v>61</v>
      </c>
      <c r="D24" s="81">
        <v>19870</v>
      </c>
      <c r="E24" s="122">
        <v>61180</v>
      </c>
      <c r="F24" s="81">
        <v>129886</v>
      </c>
      <c r="G24" s="123">
        <v>57607</v>
      </c>
    </row>
    <row r="25" spans="1:7" ht="16.05" customHeight="1" x14ac:dyDescent="0.2">
      <c r="A25" s="120" t="s">
        <v>151</v>
      </c>
      <c r="B25" s="7">
        <v>9</v>
      </c>
      <c r="C25" s="121">
        <v>97</v>
      </c>
      <c r="D25" s="81">
        <v>23830</v>
      </c>
      <c r="E25" s="122">
        <v>58553</v>
      </c>
      <c r="F25" s="81">
        <v>104278</v>
      </c>
      <c r="G25" s="123">
        <v>41395</v>
      </c>
    </row>
    <row r="26" spans="1:7" ht="16.05" customHeight="1" x14ac:dyDescent="0.2">
      <c r="A26" s="120" t="s">
        <v>63</v>
      </c>
      <c r="B26" s="7">
        <v>21</v>
      </c>
      <c r="C26" s="121">
        <v>826</v>
      </c>
      <c r="D26" s="81">
        <v>156038</v>
      </c>
      <c r="E26" s="122">
        <v>742739</v>
      </c>
      <c r="F26" s="81">
        <v>1351010</v>
      </c>
      <c r="G26" s="123">
        <v>452058</v>
      </c>
    </row>
    <row r="27" spans="1:7" ht="16.05" customHeight="1" x14ac:dyDescent="0.2">
      <c r="A27" s="120" t="s">
        <v>64</v>
      </c>
      <c r="B27" s="7">
        <v>3</v>
      </c>
      <c r="C27" s="121">
        <v>79</v>
      </c>
      <c r="D27" s="81">
        <v>27468</v>
      </c>
      <c r="E27" s="122">
        <v>19747</v>
      </c>
      <c r="F27" s="81">
        <v>126954</v>
      </c>
      <c r="G27" s="123">
        <v>100380</v>
      </c>
    </row>
    <row r="28" spans="1:7" ht="16.05" customHeight="1" x14ac:dyDescent="0.2">
      <c r="A28" s="120" t="s">
        <v>65</v>
      </c>
      <c r="B28" s="7">
        <v>7</v>
      </c>
      <c r="C28" s="121">
        <v>74</v>
      </c>
      <c r="D28" s="81">
        <v>19474</v>
      </c>
      <c r="E28" s="122">
        <v>43053</v>
      </c>
      <c r="F28" s="81">
        <v>100898</v>
      </c>
      <c r="G28" s="123">
        <v>49553</v>
      </c>
    </row>
    <row r="29" spans="1:7" ht="16.05" customHeight="1" x14ac:dyDescent="0.2">
      <c r="A29" s="133" t="s">
        <v>66</v>
      </c>
      <c r="B29" s="80">
        <v>3</v>
      </c>
      <c r="C29" s="134">
        <v>61</v>
      </c>
      <c r="D29" s="135">
        <v>16495</v>
      </c>
      <c r="E29" s="136">
        <v>11562</v>
      </c>
      <c r="F29" s="135">
        <v>38524</v>
      </c>
      <c r="G29" s="137">
        <v>24657</v>
      </c>
    </row>
    <row r="30" spans="1:7" ht="16.05" customHeight="1" x14ac:dyDescent="0.2">
      <c r="A30" s="120" t="s">
        <v>67</v>
      </c>
      <c r="B30" s="7">
        <v>19</v>
      </c>
      <c r="C30" s="121">
        <v>508</v>
      </c>
      <c r="D30" s="81">
        <v>157746</v>
      </c>
      <c r="E30" s="122">
        <v>490709</v>
      </c>
      <c r="F30" s="81">
        <v>1137545</v>
      </c>
      <c r="G30" s="123">
        <v>600655</v>
      </c>
    </row>
    <row r="31" spans="1:7" ht="16.05" customHeight="1" x14ac:dyDescent="0.2">
      <c r="A31" s="120" t="s">
        <v>68</v>
      </c>
      <c r="B31" s="7">
        <v>57</v>
      </c>
      <c r="C31" s="121">
        <v>2400</v>
      </c>
      <c r="D31" s="81">
        <v>879703</v>
      </c>
      <c r="E31" s="122">
        <v>2722499</v>
      </c>
      <c r="F31" s="81">
        <v>5703019</v>
      </c>
      <c r="G31" s="123">
        <v>2703931</v>
      </c>
    </row>
    <row r="32" spans="1:7" ht="16.05" customHeight="1" x14ac:dyDescent="0.2">
      <c r="A32" s="120" t="s">
        <v>152</v>
      </c>
      <c r="B32" s="7">
        <v>8</v>
      </c>
      <c r="C32" s="121">
        <v>96</v>
      </c>
      <c r="D32" s="81">
        <v>24916</v>
      </c>
      <c r="E32" s="122">
        <v>63480</v>
      </c>
      <c r="F32" s="81">
        <v>114882</v>
      </c>
      <c r="G32" s="123">
        <v>47081</v>
      </c>
    </row>
    <row r="33" spans="1:7" ht="16.05" customHeight="1" x14ac:dyDescent="0.2">
      <c r="A33" s="120" t="s">
        <v>153</v>
      </c>
      <c r="B33" s="7">
        <v>28</v>
      </c>
      <c r="C33" s="121">
        <v>519</v>
      </c>
      <c r="D33" s="81">
        <v>176926</v>
      </c>
      <c r="E33" s="122">
        <v>511077</v>
      </c>
      <c r="F33" s="81">
        <v>882376</v>
      </c>
      <c r="G33" s="123">
        <v>339288</v>
      </c>
    </row>
    <row r="34" spans="1:7" ht="16.05" customHeight="1" x14ac:dyDescent="0.2">
      <c r="A34" s="120" t="s">
        <v>154</v>
      </c>
      <c r="B34" s="7">
        <v>1</v>
      </c>
      <c r="C34" s="121">
        <v>10</v>
      </c>
      <c r="D34" s="81" t="s">
        <v>145</v>
      </c>
      <c r="E34" s="122" t="s">
        <v>145</v>
      </c>
      <c r="F34" s="81" t="s">
        <v>145</v>
      </c>
      <c r="G34" s="123" t="s">
        <v>145</v>
      </c>
    </row>
    <row r="35" spans="1:7" ht="16.05" customHeight="1" x14ac:dyDescent="0.2">
      <c r="A35" s="120" t="s">
        <v>155</v>
      </c>
      <c r="B35" s="7">
        <v>1</v>
      </c>
      <c r="C35" s="121">
        <v>4</v>
      </c>
      <c r="D35" s="81" t="s">
        <v>145</v>
      </c>
      <c r="E35" s="122" t="s">
        <v>145</v>
      </c>
      <c r="F35" s="81" t="s">
        <v>145</v>
      </c>
      <c r="G35" s="123" t="s">
        <v>145</v>
      </c>
    </row>
    <row r="36" spans="1:7" ht="16.05" customHeight="1" x14ac:dyDescent="0.2">
      <c r="A36" s="120" t="s">
        <v>156</v>
      </c>
      <c r="B36" s="7">
        <v>3</v>
      </c>
      <c r="C36" s="121">
        <v>39</v>
      </c>
      <c r="D36" s="81">
        <v>11563</v>
      </c>
      <c r="E36" s="122">
        <v>7494</v>
      </c>
      <c r="F36" s="81">
        <v>17191</v>
      </c>
      <c r="G36" s="123">
        <v>9022</v>
      </c>
    </row>
    <row r="37" spans="1:7" ht="16.05" customHeight="1" x14ac:dyDescent="0.2">
      <c r="A37" s="120" t="s">
        <v>157</v>
      </c>
      <c r="B37" s="7" t="s">
        <v>11</v>
      </c>
      <c r="C37" s="121" t="s">
        <v>11</v>
      </c>
      <c r="D37" s="81" t="s">
        <v>11</v>
      </c>
      <c r="E37" s="122" t="s">
        <v>11</v>
      </c>
      <c r="F37" s="81" t="s">
        <v>11</v>
      </c>
      <c r="G37" s="123" t="s">
        <v>11</v>
      </c>
    </row>
    <row r="38" spans="1:7" ht="16.05" customHeight="1" x14ac:dyDescent="0.2">
      <c r="A38" s="120" t="s">
        <v>158</v>
      </c>
      <c r="B38" s="7">
        <v>3</v>
      </c>
      <c r="C38" s="121">
        <v>55</v>
      </c>
      <c r="D38" s="81">
        <v>39121</v>
      </c>
      <c r="E38" s="122">
        <v>54354</v>
      </c>
      <c r="F38" s="81">
        <v>257986</v>
      </c>
      <c r="G38" s="123">
        <v>191678</v>
      </c>
    </row>
    <row r="39" spans="1:7" ht="16.05" customHeight="1" x14ac:dyDescent="0.2">
      <c r="A39" s="120" t="s">
        <v>159</v>
      </c>
      <c r="B39" s="7">
        <v>1</v>
      </c>
      <c r="C39" s="121">
        <v>26</v>
      </c>
      <c r="D39" s="81" t="s">
        <v>145</v>
      </c>
      <c r="E39" s="122" t="s">
        <v>145</v>
      </c>
      <c r="F39" s="81" t="s">
        <v>145</v>
      </c>
      <c r="G39" s="123" t="s">
        <v>145</v>
      </c>
    </row>
    <row r="40" spans="1:7" ht="16.05" customHeight="1" x14ac:dyDescent="0.2">
      <c r="A40" s="120" t="s">
        <v>160</v>
      </c>
      <c r="B40" s="7">
        <v>1</v>
      </c>
      <c r="C40" s="121">
        <v>8</v>
      </c>
      <c r="D40" s="81" t="s">
        <v>145</v>
      </c>
      <c r="E40" s="122" t="s">
        <v>145</v>
      </c>
      <c r="F40" s="81" t="s">
        <v>145</v>
      </c>
      <c r="G40" s="124" t="s">
        <v>145</v>
      </c>
    </row>
    <row r="41" spans="1:7" ht="16.05" customHeight="1" x14ac:dyDescent="0.2">
      <c r="A41" s="120" t="s">
        <v>161</v>
      </c>
      <c r="B41" s="7">
        <v>1</v>
      </c>
      <c r="C41" s="121">
        <v>19</v>
      </c>
      <c r="D41" s="81" t="s">
        <v>145</v>
      </c>
      <c r="E41" s="122" t="s">
        <v>145</v>
      </c>
      <c r="F41" s="81" t="s">
        <v>145</v>
      </c>
      <c r="G41" s="123" t="s">
        <v>145</v>
      </c>
    </row>
    <row r="42" spans="1:7" ht="16.05" customHeight="1" x14ac:dyDescent="0.2">
      <c r="A42" s="120" t="s">
        <v>162</v>
      </c>
      <c r="B42" s="7">
        <v>13</v>
      </c>
      <c r="C42" s="121">
        <v>283</v>
      </c>
      <c r="D42" s="81">
        <v>68448</v>
      </c>
      <c r="E42" s="122">
        <v>102190</v>
      </c>
      <c r="F42" s="81">
        <v>223145</v>
      </c>
      <c r="G42" s="123">
        <v>114619</v>
      </c>
    </row>
    <row r="43" spans="1:7" ht="16.05" customHeight="1" x14ac:dyDescent="0.2">
      <c r="A43" s="120" t="s">
        <v>163</v>
      </c>
      <c r="B43" s="7">
        <v>21</v>
      </c>
      <c r="C43" s="121">
        <v>364</v>
      </c>
      <c r="D43" s="81">
        <v>101240</v>
      </c>
      <c r="E43" s="122">
        <v>228189</v>
      </c>
      <c r="F43" s="81">
        <v>446270</v>
      </c>
      <c r="G43" s="123">
        <v>204674</v>
      </c>
    </row>
    <row r="44" spans="1:7" ht="16.05" customHeight="1" x14ac:dyDescent="0.2">
      <c r="A44" s="120" t="s">
        <v>164</v>
      </c>
      <c r="B44" s="7">
        <v>2</v>
      </c>
      <c r="C44" s="121">
        <v>32</v>
      </c>
      <c r="D44" s="81" t="s">
        <v>145</v>
      </c>
      <c r="E44" s="122" t="s">
        <v>145</v>
      </c>
      <c r="F44" s="81" t="s">
        <v>145</v>
      </c>
      <c r="G44" s="123" t="s">
        <v>145</v>
      </c>
    </row>
    <row r="45" spans="1:7" ht="16.05" customHeight="1" x14ac:dyDescent="0.2">
      <c r="A45" s="120" t="s">
        <v>165</v>
      </c>
      <c r="B45" s="7">
        <v>3</v>
      </c>
      <c r="C45" s="121">
        <v>44</v>
      </c>
      <c r="D45" s="81">
        <v>20616</v>
      </c>
      <c r="E45" s="122">
        <v>92822</v>
      </c>
      <c r="F45" s="81">
        <v>108126</v>
      </c>
      <c r="G45" s="123">
        <v>13907</v>
      </c>
    </row>
    <row r="46" spans="1:7" ht="16.05" customHeight="1" x14ac:dyDescent="0.2">
      <c r="A46" s="125" t="s">
        <v>166</v>
      </c>
      <c r="B46" s="9">
        <v>5</v>
      </c>
      <c r="C46" s="126">
        <v>30</v>
      </c>
      <c r="D46" s="85">
        <v>11875</v>
      </c>
      <c r="E46" s="127">
        <v>28379</v>
      </c>
      <c r="F46" s="85">
        <v>55319</v>
      </c>
      <c r="G46" s="128">
        <v>23096</v>
      </c>
    </row>
    <row r="47" spans="1:7" ht="16.05" customHeight="1" x14ac:dyDescent="0.2">
      <c r="A47" s="156" t="s">
        <v>175</v>
      </c>
      <c r="G47" s="155" t="s">
        <v>29</v>
      </c>
    </row>
  </sheetData>
  <mergeCells count="2">
    <mergeCell ref="A1:G1"/>
    <mergeCell ref="A3:A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KNG0282</dc:creator>
  <cp:lastModifiedBy>KNG0282</cp:lastModifiedBy>
  <cp:lastPrinted>2026-03-30T09:55:26Z</cp:lastPrinted>
  <dcterms:created xsi:type="dcterms:W3CDTF">2024-10-29T04:30:03Z</dcterms:created>
  <dcterms:modified xsi:type="dcterms:W3CDTF">2026-03-30T09:55:35Z</dcterms:modified>
</cp:coreProperties>
</file>