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92E6F6E0-A208-4F40-8247-0A7418C183E4}" xr6:coauthVersionLast="36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3-1" sheetId="1" r:id="rId1"/>
    <sheet name="3-2" sheetId="2" r:id="rId2"/>
    <sheet name="3-3" sheetId="5" r:id="rId3"/>
    <sheet name="3-4" sheetId="4" r:id="rId4"/>
  </sheets>
  <definedNames>
    <definedName name="_xlnm.Print_Area" localSheetId="0">'3-1'!$A$1:$N$29</definedName>
    <definedName name="_xlnm.Print_Area" localSheetId="1">'3-2'!$A$1:$G$34</definedName>
    <definedName name="_xlnm.Print_Area" localSheetId="2">'3-3'!$A$1:$M$35</definedName>
    <definedName name="_xlnm.Print_Area" localSheetId="3">'3-4'!$A$1:$O$33</definedName>
  </definedNames>
  <calcPr calcId="191029"/>
</workbook>
</file>

<file path=xl/calcChain.xml><?xml version="1.0" encoding="utf-8"?>
<calcChain xmlns="http://schemas.openxmlformats.org/spreadsheetml/2006/main">
  <c r="E10" i="4" l="1"/>
  <c r="E11" i="4"/>
  <c r="E9" i="4"/>
  <c r="G10" i="4"/>
  <c r="G11" i="4"/>
  <c r="G9" i="4"/>
  <c r="I10" i="4"/>
  <c r="I11" i="4"/>
  <c r="I9" i="4"/>
  <c r="K10" i="4"/>
  <c r="K11" i="4"/>
  <c r="K9" i="4"/>
  <c r="O10" i="4"/>
  <c r="O11" i="4"/>
  <c r="O9" i="4"/>
  <c r="M10" i="4"/>
  <c r="M11" i="4"/>
  <c r="M9" i="4"/>
  <c r="R11" i="4" l="1"/>
  <c r="R10" i="4"/>
  <c r="R9" i="4"/>
  <c r="R8" i="4"/>
  <c r="R7" i="4"/>
  <c r="R6" i="4"/>
  <c r="T7" i="5"/>
  <c r="S9" i="5"/>
  <c r="S10" i="5"/>
  <c r="S11" i="5"/>
  <c r="S12" i="5"/>
  <c r="S13" i="5"/>
  <c r="S14" i="5"/>
  <c r="S15" i="5"/>
  <c r="S16" i="5"/>
  <c r="S17" i="5"/>
  <c r="S8" i="5"/>
  <c r="S7" i="5"/>
  <c r="O13" i="5"/>
  <c r="O12" i="5"/>
  <c r="O11" i="5"/>
  <c r="O10" i="5"/>
  <c r="O9" i="5"/>
  <c r="O8" i="5"/>
  <c r="M6" i="5" l="1"/>
  <c r="T8" i="5" s="1"/>
  <c r="M7" i="5"/>
  <c r="T9" i="5" s="1"/>
  <c r="M8" i="5"/>
  <c r="T10" i="5" s="1"/>
  <c r="M9" i="5"/>
  <c r="T11" i="5" s="1"/>
  <c r="M10" i="5"/>
  <c r="T12" i="5" s="1"/>
  <c r="M11" i="5"/>
  <c r="T13" i="5" s="1"/>
  <c r="M12" i="5"/>
  <c r="T14" i="5" s="1"/>
  <c r="M13" i="5"/>
  <c r="M14" i="5"/>
  <c r="T16" i="5" s="1"/>
  <c r="M15" i="5"/>
  <c r="T17" i="5" s="1"/>
  <c r="M9" i="1"/>
  <c r="T15" i="5" l="1"/>
  <c r="P13" i="5"/>
  <c r="C6" i="5"/>
  <c r="E6" i="5"/>
  <c r="G6" i="5"/>
  <c r="I6" i="5"/>
  <c r="J11" i="2"/>
  <c r="J10" i="2"/>
  <c r="J9" i="2"/>
  <c r="J8" i="2"/>
  <c r="J7" i="2"/>
  <c r="J6" i="2"/>
  <c r="I8" i="5"/>
  <c r="E10" i="5"/>
  <c r="I9" i="1"/>
  <c r="G9" i="1"/>
  <c r="M5" i="1"/>
  <c r="M13" i="1"/>
  <c r="E5" i="4"/>
  <c r="G5" i="4"/>
  <c r="I5" i="4"/>
  <c r="K5" i="4"/>
  <c r="M5" i="4"/>
  <c r="O5" i="4"/>
  <c r="E6" i="4"/>
  <c r="G6" i="4"/>
  <c r="I6" i="4"/>
  <c r="K6" i="4"/>
  <c r="M6" i="4"/>
  <c r="O6" i="4"/>
  <c r="E7" i="4"/>
  <c r="G7" i="4"/>
  <c r="I7" i="4"/>
  <c r="K7" i="4"/>
  <c r="M7" i="4"/>
  <c r="O7" i="4"/>
  <c r="E8" i="4"/>
  <c r="G8" i="4"/>
  <c r="I8" i="4"/>
  <c r="K8" i="4"/>
  <c r="M8" i="4"/>
  <c r="O8" i="4"/>
  <c r="K7" i="5"/>
  <c r="K8" i="5"/>
  <c r="K9" i="5"/>
  <c r="K10" i="5"/>
  <c r="K11" i="5"/>
  <c r="K12" i="5"/>
  <c r="K13" i="5"/>
  <c r="P12" i="5" s="1"/>
  <c r="K14" i="5"/>
  <c r="K15" i="5"/>
  <c r="K6" i="5"/>
  <c r="I7" i="5"/>
  <c r="I9" i="5"/>
  <c r="I10" i="5"/>
  <c r="I11" i="5"/>
  <c r="I12" i="5"/>
  <c r="I13" i="5"/>
  <c r="P11" i="5" s="1"/>
  <c r="I14" i="5"/>
  <c r="I15" i="5"/>
  <c r="G7" i="5"/>
  <c r="G8" i="5"/>
  <c r="G9" i="5"/>
  <c r="G10" i="5"/>
  <c r="G11" i="5"/>
  <c r="G12" i="5"/>
  <c r="G13" i="5"/>
  <c r="P10" i="5" s="1"/>
  <c r="G14" i="5"/>
  <c r="G15" i="5"/>
  <c r="E7" i="5"/>
  <c r="E8" i="5"/>
  <c r="E9" i="5"/>
  <c r="E11" i="5"/>
  <c r="E12" i="5"/>
  <c r="E13" i="5"/>
  <c r="P9" i="5" s="1"/>
  <c r="E14" i="5"/>
  <c r="E15" i="5"/>
  <c r="C7" i="5"/>
  <c r="C8" i="5"/>
  <c r="C9" i="5"/>
  <c r="C10" i="5"/>
  <c r="C11" i="5"/>
  <c r="C12" i="5"/>
  <c r="C13" i="5"/>
  <c r="P8" i="5" s="1"/>
  <c r="C14" i="5"/>
  <c r="C15" i="5"/>
  <c r="G5" i="1"/>
  <c r="E13" i="1"/>
  <c r="G13" i="1"/>
  <c r="I13" i="1"/>
  <c r="K13" i="1"/>
  <c r="C13" i="1"/>
  <c r="E9" i="1"/>
  <c r="K9" i="1"/>
  <c r="C9" i="1"/>
  <c r="E5" i="1"/>
  <c r="I5" i="1"/>
  <c r="K5" i="1"/>
  <c r="C5" i="1"/>
  <c r="C28" i="1" l="1"/>
  <c r="C26" i="1"/>
  <c r="D26" i="1" s="1"/>
  <c r="I26" i="1"/>
  <c r="J26" i="1" s="1"/>
  <c r="I28" i="1"/>
  <c r="J27" i="1" s="1"/>
  <c r="M26" i="1"/>
  <c r="M28" i="1"/>
  <c r="G28" i="1"/>
  <c r="H27" i="1" s="1"/>
  <c r="G26" i="1"/>
  <c r="H26" i="1" s="1"/>
  <c r="K26" i="1"/>
  <c r="L26" i="1" s="1"/>
  <c r="K28" i="1"/>
  <c r="E28" i="1"/>
  <c r="E26" i="1"/>
  <c r="F26" i="1" s="1"/>
  <c r="L6" i="1"/>
  <c r="H11" i="1"/>
  <c r="F8" i="1"/>
  <c r="D15" i="1"/>
  <c r="N21" i="1" l="1"/>
  <c r="N12" i="1"/>
  <c r="N14" i="1"/>
  <c r="N22" i="1"/>
  <c r="N15" i="1"/>
  <c r="N23" i="1"/>
  <c r="N24" i="1"/>
  <c r="N16" i="1"/>
  <c r="N17" i="1"/>
  <c r="N25" i="1"/>
  <c r="N19" i="1"/>
  <c r="N27" i="1"/>
  <c r="N20" i="1"/>
  <c r="N28" i="1"/>
  <c r="N18" i="1"/>
  <c r="N9" i="1"/>
  <c r="N26" i="1"/>
  <c r="L27" i="1"/>
  <c r="N10" i="1"/>
  <c r="N11" i="1"/>
  <c r="N13" i="1"/>
  <c r="J21" i="1"/>
  <c r="F27" i="1"/>
  <c r="D25" i="1"/>
  <c r="D27" i="1"/>
  <c r="L9" i="1"/>
  <c r="L11" i="1"/>
  <c r="L7" i="1"/>
  <c r="L20" i="1"/>
  <c r="N5" i="1"/>
  <c r="L16" i="1"/>
  <c r="L13" i="1"/>
  <c r="L21" i="1"/>
  <c r="N6" i="1"/>
  <c r="L24" i="1"/>
  <c r="L14" i="1"/>
  <c r="L18" i="1"/>
  <c r="L23" i="1"/>
  <c r="L25" i="1"/>
  <c r="L22" i="1"/>
  <c r="N8" i="1"/>
  <c r="L15" i="1"/>
  <c r="N7" i="1"/>
  <c r="L17" i="1"/>
  <c r="L10" i="1"/>
  <c r="L8" i="1"/>
  <c r="L5" i="1"/>
  <c r="L19" i="1"/>
  <c r="L12" i="1"/>
  <c r="J10" i="1"/>
  <c r="J11" i="1"/>
  <c r="J24" i="1"/>
  <c r="J9" i="1"/>
  <c r="J25" i="1"/>
  <c r="J14" i="1"/>
  <c r="J12" i="1"/>
  <c r="J19" i="1"/>
  <c r="J20" i="1"/>
  <c r="J18" i="1"/>
  <c r="J22" i="1"/>
  <c r="J5" i="1"/>
  <c r="J7" i="1"/>
  <c r="J13" i="1"/>
  <c r="J16" i="1"/>
  <c r="J8" i="1"/>
  <c r="J6" i="1"/>
  <c r="J15" i="1"/>
  <c r="H20" i="1"/>
  <c r="H18" i="1"/>
  <c r="H6" i="1"/>
  <c r="H21" i="1"/>
  <c r="H8" i="1"/>
  <c r="H22" i="1"/>
  <c r="H19" i="1"/>
  <c r="H17" i="1"/>
  <c r="H15" i="1"/>
  <c r="H24" i="1"/>
  <c r="H13" i="1"/>
  <c r="H7" i="1"/>
  <c r="H23" i="1"/>
  <c r="H10" i="1"/>
  <c r="H5" i="1"/>
  <c r="H14" i="1"/>
  <c r="H9" i="1"/>
  <c r="H12" i="1"/>
  <c r="H16" i="1"/>
  <c r="H25" i="1"/>
  <c r="F13" i="1"/>
  <c r="F5" i="1"/>
  <c r="F12" i="1"/>
  <c r="F18" i="1"/>
  <c r="F9" i="1"/>
  <c r="F22" i="1"/>
  <c r="F20" i="1"/>
  <c r="F17" i="1"/>
  <c r="F16" i="1"/>
  <c r="F19" i="1"/>
  <c r="F24" i="1"/>
  <c r="F14" i="1"/>
  <c r="F25" i="1"/>
  <c r="F15" i="1"/>
  <c r="F21" i="1"/>
  <c r="F10" i="1"/>
  <c r="F7" i="1"/>
  <c r="F11" i="1"/>
  <c r="F6" i="1"/>
  <c r="F23" i="1"/>
  <c r="D8" i="1"/>
  <c r="D7" i="1"/>
  <c r="D10" i="1"/>
  <c r="D24" i="1"/>
  <c r="D11" i="1"/>
  <c r="D9" i="1"/>
  <c r="D6" i="1"/>
  <c r="D13" i="1"/>
  <c r="D22" i="1"/>
  <c r="D19" i="1"/>
  <c r="D21" i="1"/>
  <c r="D16" i="1"/>
  <c r="D5" i="1"/>
  <c r="D28" i="1" s="1"/>
  <c r="D20" i="1"/>
  <c r="D23" i="1"/>
  <c r="D14" i="1"/>
  <c r="D12" i="1"/>
  <c r="D18" i="1"/>
  <c r="D17" i="1"/>
  <c r="J23" i="1"/>
  <c r="J17" i="1"/>
  <c r="H28" i="1" l="1"/>
  <c r="F28" i="1"/>
  <c r="L28" i="1"/>
  <c r="J28" i="1"/>
</calcChain>
</file>

<file path=xl/sharedStrings.xml><?xml version="1.0" encoding="utf-8"?>
<sst xmlns="http://schemas.openxmlformats.org/spreadsheetml/2006/main" count="177" uniqueCount="98">
  <si>
    <t>単位：百万円</t>
    <rPh sb="0" eb="2">
      <t>タンイ</t>
    </rPh>
    <rPh sb="3" eb="4">
      <t>ヒャク</t>
    </rPh>
    <rPh sb="4" eb="6">
      <t>マンエン</t>
    </rPh>
    <phoneticPr fontId="2"/>
  </si>
  <si>
    <t>区分</t>
    <rPh sb="0" eb="2">
      <t>クブン</t>
    </rPh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</si>
  <si>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</si>
  <si>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</si>
  <si>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総　　　　　数</t>
    <rPh sb="0" eb="1">
      <t>フサ</t>
    </rPh>
    <rPh sb="6" eb="7">
      <t>カズ</t>
    </rPh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</si>
  <si>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</si>
  <si>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</si>
  <si>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</si>
  <si>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</si>
  <si>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</si>
  <si>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</si>
  <si>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</si>
  <si>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</si>
  <si>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第3次産業</t>
    <rPh sb="0" eb="1">
      <t>ダイ</t>
    </rPh>
    <rPh sb="2" eb="3">
      <t>ジ</t>
    </rPh>
    <rPh sb="3" eb="5">
      <t>サンギョウ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</si>
  <si>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</si>
  <si>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</si>
  <si>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資料：沖縄県企画部統計課</t>
    <rPh sb="0" eb="2">
      <t>シリョウ</t>
    </rPh>
    <rPh sb="3" eb="6">
      <t>オキナワケン</t>
    </rPh>
    <rPh sb="6" eb="9">
      <t>キカクブ</t>
    </rPh>
    <rPh sb="9" eb="12">
      <t>トウケイカ</t>
    </rPh>
    <phoneticPr fontId="2"/>
  </si>
  <si>
    <t>単位：百万円、％</t>
    <rPh sb="0" eb="2">
      <t>タンイ</t>
    </rPh>
    <rPh sb="3" eb="4">
      <t>ヒャク</t>
    </rPh>
    <rPh sb="4" eb="6">
      <t>マンエン</t>
    </rPh>
    <phoneticPr fontId="2"/>
  </si>
  <si>
    <t>区　分</t>
    <rPh sb="0" eb="1">
      <t>ク</t>
    </rPh>
    <rPh sb="2" eb="3">
      <t>ブン</t>
    </rPh>
    <phoneticPr fontId="2"/>
  </si>
  <si>
    <t>宜野湾市</t>
    <rPh sb="0" eb="4">
      <t>ギノワンシ</t>
    </rPh>
    <phoneticPr fontId="2"/>
  </si>
  <si>
    <t>浦添市</t>
    <rPh sb="0" eb="3">
      <t>ウラソエシ</t>
    </rPh>
    <phoneticPr fontId="2"/>
  </si>
  <si>
    <t>沖縄市</t>
    <rPh sb="0" eb="3">
      <t>オキナワシ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</si>
  <si>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</si>
  <si>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</si>
  <si>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</si>
  <si>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北中城村</t>
    <rPh sb="0" eb="4">
      <t>キタナカグスクソン</t>
    </rPh>
    <phoneticPr fontId="2"/>
  </si>
  <si>
    <t>中城村</t>
    <rPh sb="0" eb="3">
      <t>ナカグスクソン</t>
    </rPh>
    <phoneticPr fontId="2"/>
  </si>
  <si>
    <t>西原町</t>
    <rPh sb="0" eb="3">
      <t>ニシハラチョウ</t>
    </rPh>
    <phoneticPr fontId="2"/>
  </si>
  <si>
    <t>沖縄県</t>
    <rPh sb="0" eb="3">
      <t>オキナワケン</t>
    </rPh>
    <phoneticPr fontId="2"/>
  </si>
  <si>
    <t>区　　分</t>
    <rPh sb="0" eb="1">
      <t>ク</t>
    </rPh>
    <rPh sb="3" eb="4">
      <t>ブン</t>
    </rPh>
    <phoneticPr fontId="2"/>
  </si>
  <si>
    <t>雇用者報酬</t>
    <rPh sb="0" eb="3">
      <t>コヨウシャ</t>
    </rPh>
    <rPh sb="3" eb="5">
      <t>ホウシュウ</t>
    </rPh>
    <phoneticPr fontId="2"/>
  </si>
  <si>
    <t>財産所得</t>
    <rPh sb="0" eb="2">
      <t>ザイサン</t>
    </rPh>
    <rPh sb="2" eb="4">
      <t>ショトク</t>
    </rPh>
    <phoneticPr fontId="2"/>
  </si>
  <si>
    <t>企業所得</t>
    <rPh sb="0" eb="2">
      <t>キギョウ</t>
    </rPh>
    <rPh sb="2" eb="4">
      <t>ショトク</t>
    </rPh>
    <phoneticPr fontId="2"/>
  </si>
  <si>
    <t>民間企業</t>
    <rPh sb="0" eb="2">
      <t>ミンカン</t>
    </rPh>
    <rPh sb="2" eb="4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</si>
  <si>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</si>
  <si>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</si>
  <si>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村民所得</t>
    <rPh sb="0" eb="2">
      <t>ソンミン</t>
    </rPh>
    <rPh sb="2" eb="4">
      <t>ショトク</t>
    </rPh>
    <phoneticPr fontId="2"/>
  </si>
  <si>
    <t>単位：千円</t>
    <rPh sb="0" eb="2">
      <t>タンイ</t>
    </rPh>
    <rPh sb="3" eb="5">
      <t>センエン</t>
    </rPh>
    <phoneticPr fontId="2"/>
  </si>
  <si>
    <t>所得額</t>
    <rPh sb="0" eb="2">
      <t>ショトク</t>
    </rPh>
    <rPh sb="2" eb="3">
      <t>ガク</t>
    </rPh>
    <phoneticPr fontId="2"/>
  </si>
  <si>
    <t>所得水準</t>
    <rPh sb="0" eb="2">
      <t>ショトク</t>
    </rPh>
    <rPh sb="2" eb="4">
      <t>スイジュン</t>
    </rPh>
    <phoneticPr fontId="2"/>
  </si>
  <si>
    <t>（３）中部市町村別１人当たりの市町村民所得の推移</t>
    <rPh sb="3" eb="5">
      <t>チュウブ</t>
    </rPh>
    <rPh sb="5" eb="8">
      <t>シチョウソン</t>
    </rPh>
    <rPh sb="8" eb="9">
      <t>ベツ</t>
    </rPh>
    <rPh sb="10" eb="11">
      <t>ニン</t>
    </rPh>
    <rPh sb="11" eb="12">
      <t>ア</t>
    </rPh>
    <rPh sb="15" eb="18">
      <t>シチョウソン</t>
    </rPh>
    <rPh sb="18" eb="19">
      <t>ミン</t>
    </rPh>
    <rPh sb="19" eb="21">
      <t>ショトク</t>
    </rPh>
    <rPh sb="22" eb="24">
      <t>スイイ</t>
    </rPh>
    <phoneticPr fontId="2"/>
  </si>
  <si>
    <t>（４）村民所得の分配</t>
    <rPh sb="3" eb="5">
      <t>ソンミン</t>
    </rPh>
    <rPh sb="5" eb="7">
      <t>ショトク</t>
    </rPh>
    <rPh sb="8" eb="10">
      <t>ブンパイ</t>
    </rPh>
    <phoneticPr fontId="2"/>
  </si>
  <si>
    <t>所得額</t>
    <rPh sb="0" eb="3">
      <t>ショトクガク</t>
    </rPh>
    <phoneticPr fontId="2"/>
  </si>
  <si>
    <t>年度</t>
    <rPh sb="0" eb="2">
      <t>ネンド</t>
    </rPh>
    <phoneticPr fontId="2"/>
  </si>
  <si>
    <t>うるま市</t>
    <rPh sb="3" eb="4">
      <t>シ</t>
    </rPh>
    <phoneticPr fontId="2"/>
  </si>
  <si>
    <t>注）1人当たり市町村民所得＝市町村民所得（分配）/市町村人口</t>
    <rPh sb="0" eb="1">
      <t>チュウ</t>
    </rPh>
    <rPh sb="2" eb="4">
      <t>ヒトリ</t>
    </rPh>
    <rPh sb="4" eb="5">
      <t>ア</t>
    </rPh>
    <rPh sb="7" eb="10">
      <t>シチョウソン</t>
    </rPh>
    <rPh sb="10" eb="11">
      <t>ミン</t>
    </rPh>
    <rPh sb="11" eb="13">
      <t>ショトク</t>
    </rPh>
    <rPh sb="14" eb="17">
      <t>シチョウソン</t>
    </rPh>
    <rPh sb="17" eb="18">
      <t>ミン</t>
    </rPh>
    <rPh sb="18" eb="20">
      <t>ショトク</t>
    </rPh>
    <rPh sb="21" eb="23">
      <t>ブンパイ</t>
    </rPh>
    <rPh sb="25" eb="28">
      <t>シチョウソン</t>
    </rPh>
    <rPh sb="28" eb="30">
      <t>ジンコウ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</si>
  <si>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</si>
  <si>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</si>
  <si>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総生産</t>
    <rPh sb="0" eb="3">
      <t>ソウセイサン</t>
    </rPh>
    <phoneticPr fontId="2"/>
  </si>
  <si>
    <t>（２）中部市町村別総生産の推移</t>
    <rPh sb="3" eb="5">
      <t>チュウブ</t>
    </rPh>
    <rPh sb="5" eb="8">
      <t>シチョウソン</t>
    </rPh>
    <rPh sb="8" eb="9">
      <t>ベツ</t>
    </rPh>
    <rPh sb="9" eb="10">
      <t>ソウ</t>
    </rPh>
    <rPh sb="10" eb="12">
      <t>セイサン</t>
    </rPh>
    <rPh sb="13" eb="15">
      <t>スイイ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</si>
  <si>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</si>
  <si>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（１）経済活動別村内総生産</t>
    <rPh sb="3" eb="5">
      <t>ケイザイ</t>
    </rPh>
    <rPh sb="5" eb="7">
      <t>カツドウ</t>
    </rPh>
    <rPh sb="7" eb="8">
      <t>ベツ</t>
    </rPh>
    <rPh sb="8" eb="10">
      <t>ソンナイ</t>
    </rPh>
    <rPh sb="10" eb="11">
      <t>ソウ</t>
    </rPh>
    <rPh sb="11" eb="13">
      <t>セイサン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</si>
  <si>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</si>
  <si>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</si>
  <si>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不動産業</t>
    <rPh sb="0" eb="3">
      <t>フドウサン</t>
    </rPh>
    <rPh sb="3" eb="4">
      <t>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</si>
  <si>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</si>
  <si>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</si>
  <si>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</si>
  <si>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</si>
  <si>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</si>
  <si>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</si>
  <si>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</si>
  <si>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</si>
  <si>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</si>
  <si>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</si>
  <si>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</si>
  <si>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</si>
  <si>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</si>
  <si>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</si>
  <si>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平成30年度</t>
    <rPh sb="0" eb="2">
      <t>ヘイセイ</t>
    </rPh>
    <rPh sb="4" eb="6">
      <t>ネンド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</si>
  <si>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</si>
  <si>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</si>
  <si>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</si>
  <si>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</si>
  <si>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</si>
  <si>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</si>
  <si>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平成２８年度</t>
    <rPh sb="0" eb="2">
      <t>ヘイセイ</t>
    </rPh>
    <rPh sb="4" eb="5">
      <t>ネン</t>
    </rPh>
    <rPh sb="5" eb="6">
      <t>ド</t>
    </rPh>
    <phoneticPr fontId="2"/>
  </si>
  <si>
    <t>平成２９年度</t>
    <rPh sb="0" eb="2">
      <t>ヘイセイ</t>
    </rPh>
    <rPh sb="4" eb="5">
      <t>ネン</t>
    </rPh>
    <rPh sb="5" eb="6">
      <t>ド</t>
    </rPh>
    <phoneticPr fontId="2"/>
  </si>
  <si>
    <t>平成３０年度</t>
    <rPh sb="0" eb="2">
      <t>ヘイセイ</t>
    </rPh>
    <rPh sb="4" eb="5">
      <t>ネン</t>
    </rPh>
    <rPh sb="5" eb="6">
      <t>ド</t>
    </rPh>
    <phoneticPr fontId="2"/>
  </si>
  <si>
    <t>令和元年度</t>
    <rPh sb="0" eb="5">
      <t>レイワガンネンド</t>
    </rPh>
    <phoneticPr fontId="2"/>
  </si>
  <si>
    <t>輸入品に課される税・関税　等</t>
    <rPh sb="0" eb="3">
      <t>ユニュウヒン</t>
    </rPh>
    <rPh sb="4" eb="5">
      <t>カ</t>
    </rPh>
    <rPh sb="8" eb="9">
      <t>ゼイ</t>
    </rPh>
    <rPh sb="10" eb="12">
      <t>カンゼイ</t>
    </rPh>
    <rPh sb="13" eb="14">
      <t>トウ</t>
    </rPh>
    <phoneticPr fontId="2"/>
  </si>
  <si>
    <t>小　　　　　計</t>
    <rPh sb="0" eb="1">
      <t>ショウ</t>
    </rPh>
    <rPh sb="6" eb="7">
      <t>ケイ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</si>
  <si>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</si>
  <si>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</si>
  <si>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</si>
  <si>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</si>
  <si>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</si>
  <si>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</si>
  <si>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区分</t>
    <rPh sb="0" eb="2">
      <t>クブン</t>
    </rPh>
    <phoneticPr fontId="2"/>
  </si>
  <si>
    <t>雇用者報酬</t>
    <rPh sb="0" eb="3">
      <t>コヨウシャ</t>
    </rPh>
    <rPh sb="3" eb="5">
      <t>ホウシュウ</t>
    </rPh>
    <phoneticPr fontId="2"/>
  </si>
  <si>
    <t>財産所得</t>
    <rPh sb="0" eb="4">
      <t>ザイサンショトク</t>
    </rPh>
    <phoneticPr fontId="2"/>
  </si>
  <si>
    <t>企業所得</t>
    <rPh sb="0" eb="4">
      <t>キギョウショトク</t>
    </rPh>
    <phoneticPr fontId="2"/>
  </si>
  <si>
    <t>公的企業</t>
    <rPh sb="0" eb="4">
      <t>コウテキキギョウ</t>
    </rPh>
    <phoneticPr fontId="2"/>
  </si>
  <si>
    <t>個人企業</t>
    <rPh sb="0" eb="2">
      <t>コジン</t>
    </rPh>
    <rPh sb="2" eb="4">
      <t>キギョウ</t>
    </rPh>
    <phoneticPr fontId="2"/>
  </si>
  <si>
    <t>民間企業</t>
    <rPh sb="0" eb="2">
      <t>ミンカン</t>
    </rPh>
    <rPh sb="2" eb="4">
      <t>キギョウ</t>
    </rPh>
    <phoneticPr fontId="2"/>
  </si>
  <si>
    <t>令和３年度村民所得の分配</t>
    <rPh sb="0" eb="2">
      <t>レイワ</t>
    </rPh>
    <rPh sb="3" eb="5">
      <t>ネンド</t>
    </rPh>
    <rPh sb="5" eb="7">
      <t>ソンミン</t>
    </rPh>
    <rPh sb="7" eb="9">
      <t>ショトク</t>
    </rPh>
    <rPh sb="10" eb="12">
      <t>ブンパイ</t>
    </rPh>
    <phoneticPr fontId="2"/>
  </si>
  <si>
    <t>※　雇用者報酬、財産所得及び企業所得の構成比は村民所得に対する数値</t>
    <rPh sb="2" eb="5">
      <t>コヨウシャ</t>
    </rPh>
    <rPh sb="5" eb="7">
      <t>ホウシュウ</t>
    </rPh>
    <rPh sb="8" eb="10">
      <t>ザイサン</t>
    </rPh>
    <rPh sb="10" eb="12">
      <t>ショトク</t>
    </rPh>
    <rPh sb="12" eb="13">
      <t>オヨ</t>
    </rPh>
    <rPh sb="14" eb="16">
      <t>キギョウ</t>
    </rPh>
    <rPh sb="16" eb="18">
      <t>ショトク</t>
    </rPh>
    <rPh sb="19" eb="22">
      <t>コウセイヒ</t>
    </rPh>
    <rPh sb="23" eb="25">
      <t>ソンミン</t>
    </rPh>
    <rPh sb="25" eb="27">
      <t>ショトク</t>
    </rPh>
    <rPh sb="28" eb="29">
      <t>タイ</t>
    </rPh>
    <rPh sb="31" eb="33">
      <t>スウチ</t>
    </rPh>
    <phoneticPr fontId="2"/>
  </si>
  <si>
    <t>※　民間企業、公的企業及び個人企業の構成比は企業所得に対する数値</t>
    <rPh sb="2" eb="4">
      <t>ミンカン</t>
    </rPh>
    <rPh sb="4" eb="6">
      <t>キギョウ</t>
    </rPh>
    <rPh sb="7" eb="9">
      <t>コウテキ</t>
    </rPh>
    <rPh sb="9" eb="11">
      <t>キギョウ</t>
    </rPh>
    <rPh sb="11" eb="12">
      <t>オヨ</t>
    </rPh>
    <rPh sb="13" eb="15">
      <t>コジン</t>
    </rPh>
    <rPh sb="15" eb="17">
      <t>キギョウ</t>
    </rPh>
    <rPh sb="18" eb="21">
      <t>コウセイヒ</t>
    </rPh>
    <rPh sb="22" eb="24">
      <t>キギョウ</t>
    </rPh>
    <rPh sb="24" eb="26">
      <t>ショトク</t>
    </rPh>
    <rPh sb="27" eb="28">
      <t>タイ</t>
    </rPh>
    <rPh sb="30" eb="32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</si>
</sst>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;&quot;△ &quot;#,##0"/>
    <numFmt numFmtId="178" formatCode="#,##0.0;[Red]\-#,##0.0"/>
    <numFmt numFmtId="179" formatCode="0;&quot;△ &quot;0"/>
    <numFmt numFmtId="180" formatCode="0.0;&quot;△ &quot;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shrinkToFit="1"/>
    </xf>
    <xf numFmtId="38" fontId="3" fillId="0" borderId="1" xfId="1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0" applyNumberFormat="1" applyFont="1"/>
    <xf numFmtId="0" fontId="6" fillId="0" borderId="0" xfId="0" applyFont="1" applyFill="1" applyBorder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/>
    <xf numFmtId="0" fontId="7" fillId="0" borderId="9" xfId="0" applyFont="1" applyFill="1" applyBorder="1" applyAlignment="1">
      <alignment horizontal="distributed" vertical="center"/>
    </xf>
    <xf numFmtId="38" fontId="7" fillId="0" borderId="9" xfId="1" applyFont="1" applyFill="1" applyBorder="1" applyAlignment="1">
      <alignment vertical="center"/>
    </xf>
    <xf numFmtId="178" fontId="7" fillId="0" borderId="9" xfId="1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/>
    </xf>
    <xf numFmtId="38" fontId="7" fillId="0" borderId="10" xfId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7" fillId="0" borderId="2" xfId="0" applyFont="1" applyFill="1" applyBorder="1"/>
    <xf numFmtId="0" fontId="7" fillId="0" borderId="11" xfId="0" applyFont="1" applyFill="1" applyBorder="1" applyAlignment="1">
      <alignment horizontal="distributed" vertical="center"/>
    </xf>
    <xf numFmtId="38" fontId="7" fillId="0" borderId="11" xfId="1" applyFont="1" applyFill="1" applyBorder="1" applyAlignment="1">
      <alignment vertical="center"/>
    </xf>
    <xf numFmtId="178" fontId="7" fillId="0" borderId="11" xfId="1" applyNumberFormat="1" applyFont="1" applyFill="1" applyBorder="1" applyAlignment="1">
      <alignment vertical="center"/>
    </xf>
    <xf numFmtId="0" fontId="7" fillId="0" borderId="0" xfId="0" applyFont="1" applyFill="1" applyBorder="1"/>
    <xf numFmtId="38" fontId="7" fillId="0" borderId="9" xfId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vertical="center"/>
    </xf>
    <xf numFmtId="38" fontId="7" fillId="0" borderId="10" xfId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right"/>
    </xf>
    <xf numFmtId="0" fontId="8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indent="1"/>
    </xf>
    <xf numFmtId="38" fontId="7" fillId="3" borderId="3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distributed" vertical="center" indent="1"/>
    </xf>
    <xf numFmtId="3" fontId="7" fillId="0" borderId="0" xfId="0" applyNumberFormat="1" applyFont="1" applyFill="1" applyBorder="1"/>
    <xf numFmtId="3" fontId="7" fillId="3" borderId="4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distributed" vertical="center" indent="1"/>
    </xf>
    <xf numFmtId="3" fontId="7" fillId="3" borderId="2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top"/>
    </xf>
    <xf numFmtId="0" fontId="7" fillId="0" borderId="0" xfId="0" applyFont="1"/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0" fontId="7" fillId="3" borderId="4" xfId="0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178" fontId="7" fillId="0" borderId="4" xfId="1" applyNumberFormat="1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shrinkToFit="1"/>
    </xf>
    <xf numFmtId="38" fontId="7" fillId="0" borderId="1" xfId="1" applyFont="1" applyBorder="1"/>
    <xf numFmtId="176" fontId="7" fillId="0" borderId="1" xfId="0" applyNumberFormat="1" applyFont="1" applyBorder="1"/>
    <xf numFmtId="0" fontId="7" fillId="0" borderId="5" xfId="0" applyFont="1" applyBorder="1" applyAlignment="1">
      <alignment horizontal="center" vertical="center" shrinkToFit="1"/>
    </xf>
    <xf numFmtId="38" fontId="7" fillId="0" borderId="1" xfId="1" applyFont="1" applyBorder="1" applyAlignment="1">
      <alignment vertical="center"/>
    </xf>
    <xf numFmtId="178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distributed" vertical="center"/>
    </xf>
    <xf numFmtId="0" fontId="7" fillId="3" borderId="2" xfId="0" applyFont="1" applyFill="1" applyBorder="1" applyAlignment="1">
      <alignment horizontal="distributed" vertical="center"/>
    </xf>
    <xf numFmtId="38" fontId="7" fillId="0" borderId="7" xfId="1" applyFont="1" applyFill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7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 indent="1"/>
    </xf>
    <xf numFmtId="3" fontId="7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7" fillId="0" borderId="1" xfId="1" applyNumberFormat="1" applyFont="1" applyFill="1" applyBorder="1" applyAlignment="1">
      <alignment vertical="center"/>
    </xf>
    <xf numFmtId="180" fontId="7" fillId="0" borderId="1" xfId="1" applyNumberFormat="1" applyFont="1" applyFill="1" applyBorder="1" applyAlignment="1">
      <alignment vertical="center"/>
    </xf>
    <xf numFmtId="38" fontId="7" fillId="0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3" borderId="3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horizontal="distributed" vertical="center"/>
    </xf>
    <xf numFmtId="38" fontId="7" fillId="3" borderId="1" xfId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3" borderId="4" xfId="0" applyFont="1" applyFill="1" applyBorder="1"/>
    <xf numFmtId="38" fontId="7" fillId="3" borderId="1" xfId="1" applyNumberFormat="1" applyFont="1" applyFill="1" applyBorder="1" applyAlignment="1">
      <alignment vertical="center"/>
    </xf>
    <xf numFmtId="176" fontId="7" fillId="0" borderId="0" xfId="0" applyNumberFormat="1" applyFont="1"/>
    <xf numFmtId="38" fontId="7" fillId="3" borderId="3" xfId="1" applyNumberFormat="1" applyFont="1" applyFill="1" applyBorder="1" applyAlignment="1">
      <alignment vertical="center"/>
    </xf>
    <xf numFmtId="178" fontId="7" fillId="0" borderId="3" xfId="1" applyNumberFormat="1" applyFont="1" applyFill="1" applyBorder="1" applyAlignment="1">
      <alignment vertical="center"/>
    </xf>
    <xf numFmtId="38" fontId="7" fillId="0" borderId="3" xfId="1" applyNumberFormat="1" applyFont="1" applyFill="1" applyBorder="1" applyAlignment="1">
      <alignment vertical="center"/>
    </xf>
    <xf numFmtId="38" fontId="7" fillId="3" borderId="4" xfId="1" applyNumberFormat="1" applyFont="1" applyFill="1" applyBorder="1" applyAlignment="1">
      <alignment vertical="center"/>
    </xf>
    <xf numFmtId="38" fontId="7" fillId="0" borderId="4" xfId="1" applyNumberFormat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0" fontId="7" fillId="3" borderId="2" xfId="0" applyFont="1" applyFill="1" applyBorder="1"/>
    <xf numFmtId="38" fontId="7" fillId="3" borderId="2" xfId="1" applyNumberFormat="1" applyFont="1" applyFill="1" applyBorder="1" applyAlignment="1">
      <alignment vertical="center"/>
    </xf>
    <xf numFmtId="38" fontId="7" fillId="0" borderId="2" xfId="1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7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北中城村における総生産額の推移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26130614370254"/>
          <c:y val="0.15005607694016007"/>
          <c:w val="0.74643663844968444"/>
          <c:h val="0.73119566676502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'3-2'!$J$5</c:f>
              <c:strCache>
                <c:ptCount val="1"/>
                <c:pt idx="0">
                  <c:v>総生産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rgbClr val="00206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'3-2'!$I$6:$I$11</c:f>
              <c:strCache>
                <c:ptCount val="6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令和２年度</c:v>
                </c:pt>
                <c:pt idx="5">
                  <c:v>令和３年度</c:v>
                </c:pt>
              </c:strCache>
            </c:strRef>
          </c:cat>
          <c:val>
            <c:numRef>
              <c:f>'3-2'!$J$6:$J$11</c:f>
              <c:numCache>
                <c:formatCode>#,##0_);[Red]\(#,##0\)</c:formatCode>
                <c:ptCount val="6"/>
                <c:pt idx="0">
                  <c:v>38507</c:v>
                </c:pt>
                <c:pt idx="1">
                  <c:v>37097</c:v>
                </c:pt>
                <c:pt idx="2">
                  <c:v>44974</c:v>
                </c:pt>
                <c:pt idx="3">
                  <c:v>42191</c:v>
                </c:pt>
                <c:pt idx="4">
                  <c:v>39837</c:v>
                </c:pt>
                <c:pt idx="5">
                  <c:v>43858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4-46CC-8A0D-A715A637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83396032"/>
        <c:axId val="1"/>
      </c:barChart>
      <c:catAx>
        <c:axId val="983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in"/>
        <c:minorTickMark val="in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983396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令和３年度</a:t>
            </a:r>
            <a:endParaRPr lang="en-US" sz="1400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pPr>
              <a:defRPr sz="140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中部市町村別でみる所得額と所得水準</a:t>
            </a:r>
          </a:p>
        </c:rich>
      </c:tx>
      <c:layout>
        <c:manualLayout>
          <c:xMode val="edge"/>
          <c:yMode val="edge"/>
          <c:x val="0.26775480167782761"/>
          <c:y val="1.962019453450671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'3-3'!$S$6</c:f>
              <c:strCache>
                <c:ptCount val="1"/>
                <c:pt idx="0">
                  <c:v>所得額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'3-3'!$R$7:$R$17</c:f>
              <c:strCache>
                <c:ptCount val="11"/>
                <c:pt idx="0">
                  <c:v>沖縄県</c:v>
                </c:pt>
                <c:pt idx="1">
                  <c:v>宜野湾市</c:v>
                </c:pt>
                <c:pt idx="2">
                  <c:v>浦添市</c:v>
                </c:pt>
                <c:pt idx="3">
                  <c:v>沖縄市</c:v>
                </c:pt>
                <c:pt idx="4">
                  <c:v>うるま市</c:v>
                </c:pt>
                <c:pt idx="5">
                  <c:v>読谷村</c:v>
                </c:pt>
                <c:pt idx="6">
                  <c:v>嘉手納町</c:v>
                </c:pt>
                <c:pt idx="7">
                  <c:v>北谷町</c:v>
                </c:pt>
                <c:pt idx="8">
                  <c:v>北中城村</c:v>
                </c:pt>
                <c:pt idx="9">
                  <c:v>中城村</c:v>
                </c:pt>
                <c:pt idx="10">
                  <c:v>西原町</c:v>
                </c:pt>
              </c:strCache>
            </c:strRef>
          </c:cat>
          <c:val>
            <c:numRef>
              <c:f>'3-3'!$S$7:$S$17</c:f>
              <c:numCache>
                <c:formatCode>#,##0_);[Red]\(#,##0\)</c:formatCode>
                <c:ptCount val="11"/>
                <c:pt idx="0">
                  <c:v>2258</c:v>
                </c:pt>
                <c:pt idx="1">
                  <c:v>2166</c:v>
                </c:pt>
                <c:pt idx="2">
                  <c:v>2407</c:v>
                </c:pt>
                <c:pt idx="3">
                  <c:v>2037</c:v>
                </c:pt>
                <c:pt idx="4">
                  <c:v>1745</c:v>
                </c:pt>
                <c:pt idx="5">
                  <c:v>2095</c:v>
                </c:pt>
                <c:pt idx="6">
                  <c:v>3280</c:v>
                </c:pt>
                <c:pt idx="7">
                  <c:v>2688</c:v>
                </c:pt>
                <c:pt idx="8">
                  <c:v>2354</c:v>
                </c:pt>
                <c:pt idx="9">
                  <c:v>2388</c:v>
                </c:pt>
                <c:pt idx="10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4BAB-A249-5E6171EC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395632"/>
        <c:axId val="1"/>
      </c:barChart>
      <c:lineChart>
        <c:grouping val="standard"/>
        <c:varyColors val="0"/>
        <c:ser>
          <c:idx val="1"/>
          <c:order val="1"/>
          <c:tx>
            <c:strRef>
              <c:f>'3-3'!$T$6</c:f>
              <c:strCache>
                <c:ptCount val="1"/>
                <c:pt idx="0">
                  <c:v>所得水準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'3-3'!$R$7:$R$17</c:f>
              <c:strCache>
                <c:ptCount val="11"/>
                <c:pt idx="0">
                  <c:v>沖縄県</c:v>
                </c:pt>
                <c:pt idx="1">
                  <c:v>宜野湾市</c:v>
                </c:pt>
                <c:pt idx="2">
                  <c:v>浦添市</c:v>
                </c:pt>
                <c:pt idx="3">
                  <c:v>沖縄市</c:v>
                </c:pt>
                <c:pt idx="4">
                  <c:v>うるま市</c:v>
                </c:pt>
                <c:pt idx="5">
                  <c:v>読谷村</c:v>
                </c:pt>
                <c:pt idx="6">
                  <c:v>嘉手納町</c:v>
                </c:pt>
                <c:pt idx="7">
                  <c:v>北谷町</c:v>
                </c:pt>
                <c:pt idx="8">
                  <c:v>北中城村</c:v>
                </c:pt>
                <c:pt idx="9">
                  <c:v>中城村</c:v>
                </c:pt>
                <c:pt idx="10">
                  <c:v>西原町</c:v>
                </c:pt>
              </c:strCache>
            </c:strRef>
          </c:cat>
          <c:val>
            <c:numRef>
              <c:f>'3-3'!$T$7:$T$17</c:f>
              <c:numCache>
                <c:formatCode>0.0</c:formatCode>
                <c:ptCount val="11"/>
                <c:pt idx="0">
                  <c:v>100</c:v>
                </c:pt>
                <c:pt idx="1">
                  <c:v>95.925597874224977</c:v>
                </c:pt>
                <c:pt idx="2">
                  <c:v>106.59875996457042</c:v>
                </c:pt>
                <c:pt idx="3">
                  <c:v>90.212577502214359</c:v>
                </c:pt>
                <c:pt idx="4">
                  <c:v>77.28077945084145</c:v>
                </c:pt>
                <c:pt idx="5">
                  <c:v>92.781222320637738</c:v>
                </c:pt>
                <c:pt idx="6">
                  <c:v>145.26129317980514</c:v>
                </c:pt>
                <c:pt idx="7">
                  <c:v>119.04340124003542</c:v>
                </c:pt>
                <c:pt idx="8">
                  <c:v>104.25155004428699</c:v>
                </c:pt>
                <c:pt idx="9">
                  <c:v>105.75730735163862</c:v>
                </c:pt>
                <c:pt idx="10">
                  <c:v>97.697077059344551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6-4BAB-A249-5E6171EC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833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9833956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村民所得と所得水準の推移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3350595282545"/>
          <c:y val="0.1591432233243856"/>
          <c:w val="0.73948156651127828"/>
          <c:h val="0.64451102839509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'3-3'!$O$6</c:f>
              <c:strCache>
                <c:ptCount val="1"/>
                <c:pt idx="0">
                  <c:v>所得額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'3-3'!$N$8:$N$13</c:f>
              <c:strCache>
                <c:ptCount val="6"/>
                <c:pt idx="0">
                  <c:v>平成２８年</c:v>
                </c:pt>
                <c:pt idx="1">
                  <c:v>平成２９年</c:v>
                </c:pt>
                <c:pt idx="2">
                  <c:v>平成３０年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</c:strCache>
            </c:strRef>
          </c:cat>
          <c:val>
            <c:numRef>
              <c:f>'3-3'!$O$8:$O$13</c:f>
              <c:numCache>
                <c:formatCode>#,##0_);[Red]\(#,##0\)</c:formatCode>
                <c:ptCount val="6"/>
                <c:pt idx="0">
                  <c:v>2476</c:v>
                </c:pt>
                <c:pt idx="1">
                  <c:v>2474</c:v>
                </c:pt>
                <c:pt idx="2">
                  <c:v>2436</c:v>
                </c:pt>
                <c:pt idx="3">
                  <c:v>2511</c:v>
                </c:pt>
                <c:pt idx="4">
                  <c:v>2305</c:v>
                </c:pt>
                <c:pt idx="5">
                  <c:v>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A-4978-92B4-93C52FDF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398432"/>
        <c:axId val="1"/>
      </c:barChart>
      <c:lineChart>
        <c:grouping val="standard"/>
        <c:varyColors val="0"/>
        <c:ser>
          <c:idx val="1"/>
          <c:order val="1"/>
          <c:tx>
            <c:strRef>
              <c:f>'3-3'!$P$6</c:f>
              <c:strCache>
                <c:ptCount val="1"/>
                <c:pt idx="0">
                  <c:v>所得水準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'3-3'!$N$8:$N$13</c:f>
              <c:strCache>
                <c:ptCount val="6"/>
                <c:pt idx="0">
                  <c:v>平成２８年</c:v>
                </c:pt>
                <c:pt idx="1">
                  <c:v>平成２９年</c:v>
                </c:pt>
                <c:pt idx="2">
                  <c:v>平成３０年</c:v>
                </c:pt>
                <c:pt idx="3">
                  <c:v>令和元年</c:v>
                </c:pt>
                <c:pt idx="4">
                  <c:v>令和２年</c:v>
                </c:pt>
                <c:pt idx="5">
                  <c:v>令和３年</c:v>
                </c:pt>
              </c:strCache>
            </c:strRef>
          </c:cat>
          <c:val>
            <c:numRef>
              <c:f>'3-3'!$P$8:$P$13</c:f>
              <c:numCache>
                <c:formatCode>#,##0.0;[Red]\-#,##0.0</c:formatCode>
                <c:ptCount val="6"/>
                <c:pt idx="0">
                  <c:v>108.35886214442012</c:v>
                </c:pt>
                <c:pt idx="1">
                  <c:v>106.82210708117444</c:v>
                </c:pt>
                <c:pt idx="2">
                  <c:v>104.81927710843372</c:v>
                </c:pt>
                <c:pt idx="3">
                  <c:v>107.49143835616439</c:v>
                </c:pt>
                <c:pt idx="4">
                  <c:v>105.78246902248738</c:v>
                </c:pt>
                <c:pt idx="5">
                  <c:v>104.25155004428699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A-4978-92B4-93C52FDF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8339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983398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.0;[Red]\-#,##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ja-JP" sz="1400" b="0"/>
              <a:t>村民所得の推移</a:t>
            </a:r>
          </a:p>
        </c:rich>
      </c:tx>
      <c:layout>
        <c:manualLayout>
          <c:xMode val="edge"/>
          <c:yMode val="edge"/>
          <c:x val="0.37498173947294955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76046777542801"/>
          <c:y val="0.15916666666666668"/>
          <c:w val="0.76810354388071578"/>
          <c:h val="0.59820866141732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'3-4'!$R$5</c:f>
              <c:strCache>
                <c:ptCount val="1"/>
                <c:pt idx="0">
                  <c:v>所得額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'3-4'!$Q$6:$Q$11</c:f>
              <c:strCache>
                <c:ptCount val="6"/>
                <c:pt idx="0">
                  <c:v>平成２８年度</c:v>
                </c:pt>
                <c:pt idx="1">
                  <c:v>平成２９年度</c:v>
                </c:pt>
                <c:pt idx="2">
                  <c:v>平成３０年度</c:v>
                </c:pt>
                <c:pt idx="3">
                  <c:v>令和元年度</c:v>
                </c:pt>
                <c:pt idx="4">
                  <c:v>令和２年度</c:v>
                </c:pt>
                <c:pt idx="5">
                  <c:v>令和３年度</c:v>
                </c:pt>
              </c:strCache>
            </c:strRef>
          </c:cat>
          <c:val>
            <c:numRef>
              <c:f>'3-4'!$R$6:$R$11</c:f>
              <c:numCache>
                <c:formatCode>#,##0_);[Red]\(#,##0\)</c:formatCode>
                <c:ptCount val="6"/>
                <c:pt idx="0">
                  <c:v>40221</c:v>
                </c:pt>
                <c:pt idx="1">
                  <c:v>41338</c:v>
                </c:pt>
                <c:pt idx="2">
                  <c:v>41733</c:v>
                </c:pt>
                <c:pt idx="3">
                  <c:v>43908</c:v>
                </c:pt>
                <c:pt idx="4">
                  <c:v>41425</c:v>
                </c:pt>
                <c:pt idx="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7-4EA3-A122-D9850751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83407232"/>
        <c:axId val="1"/>
      </c:barChart>
      <c:catAx>
        <c:axId val="98340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low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98340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 baseline="0">
                <a:solidFill>
                  <a:sysClr val="windowText" lastClr="000000"/>
                </a:solidFill>
              </a:rPr>
              <a:t>令和３年度村民所得の分配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0198618422452116E-2"/>
          <c:y val="0.15961004535894166"/>
          <c:w val="0.94445379933825668"/>
          <c:h val="0.6988504484076995"/>
        </c:manualLayout>
      </c:layout>
      <c:ofPieChart>
        <c:ofPieType val="bar"/>
        <c:varyColors val="1"/>
        <c:ser>
          <c:idx val="0"/>
          <c:order val="0"/>
          <c:tx>
            <c:strRef>
              <c:f>'3-4'!$U$5</c:f>
              <c:strCache>
                <c:ptCount val="1"/>
                <c:pt idx="0">
                  <c:v>令和３年度村民所得の分配</c:v>
                </c:pt>
              </c:strCache>
            </c:strRef>
          </c:tx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D9-45A8-8E8E-617ED2DF589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4D9-45A8-8E8E-617ED2DF589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78-48BD-B2A2-ED91D1BC119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D9-45A8-8E8E-617ED2DF589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4D9-45A8-8E8E-617ED2DF589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D9-45A8-8E8E-617ED2DF589B}"/>
              </c:ext>
            </c:extLst>
          </c:dPt>
          <c:dLbls>
            <c:dLbl>
              <c:idx val="1"/>
              <c:layout>
                <c:manualLayout>
                  <c:x val="-0.12660017497812778"/>
                  <c:y val="9.8721930592009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D9-45A8-8E8E-617ED2DF589B}"/>
                </c:ext>
              </c:extLst>
            </c:dLbl>
            <c:dLbl>
              <c:idx val="3"/>
              <c:layout>
                <c:manualLayout>
                  <c:x val="2.7777777777777676E-2"/>
                  <c:y val="-1.8518518518518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D9-45A8-8E8E-617ED2DF589B}"/>
                </c:ext>
              </c:extLst>
            </c:dLbl>
            <c:dLbl>
              <c:idx val="5"/>
              <c:layout>
                <c:manualLayout>
                  <c:x val="-0.17599059492563435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企業所得 </a:t>
                    </a:r>
                    <a:fld id="{B447543B-D17E-415C-8E04-0ED861477234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4D9-45A8-8E8E-617ED2DF589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'3-4'!$T$6:$T$10</c:f>
              <c:strCache>
                <c:ptCount val="5"/>
                <c:pt idx="0">
                  <c:v>雇用者報酬</c:v>
                </c:pt>
                <c:pt idx="1">
                  <c:v>財産所得</c:v>
                </c:pt>
                <c:pt idx="2">
                  <c:v>民間企業</c:v>
                </c:pt>
                <c:pt idx="3">
                  <c:v>公的企業</c:v>
                </c:pt>
                <c:pt idx="4">
                  <c:v>個人企業</c:v>
                </c:pt>
              </c:strCache>
            </c:strRef>
          </c:cat>
          <c:val>
            <c:numRef>
              <c:f>'3-4'!$U$6:$U$10</c:f>
              <c:numCache>
                <c:formatCode>0.0</c:formatCode>
                <c:ptCount val="5"/>
                <c:pt idx="0">
                  <c:v>31757</c:v>
                </c:pt>
                <c:pt idx="1">
                  <c:v>4644</c:v>
                </c:pt>
                <c:pt idx="2">
                  <c:v>1440</c:v>
                </c:pt>
                <c:pt idx="3">
                  <c:v>68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9-45A8-8E8E-617ED2DF589B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15</xdr:row>
      <xdr:rowOff>66403</xdr:rowOff>
    </xdr:from>
    <xdr:to>
      <xdr:col>5</xdr:col>
      <xdr:colOff>594360</xdr:colOff>
      <xdr:row>33</xdr:row>
      <xdr:rowOff>114301</xdr:rowOff>
    </xdr:to>
    <xdr:graphicFrame macro="">
      <xdr:nvGraphicFramePr>
        <xdr:cNvPr id="1141" name="グラフ 1">
          <a:extLst>
            <a:ext uri="{FF2B5EF4-FFF2-40B4-BE49-F238E27FC236}">
              <a16:creationId xmlns:a16="http://schemas.microsoft.com/office/drawing/2014/main" id="{BA3C33C4-178A-4802-9053-7CE5477BF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0.05497</cdr:x>
      <cdr:y>0.03212</cdr:y>
    </cdr:from>
    <cdr:to>
      <cdr:x>0.15344</cdr:x>
      <cdr:y>0.11373</cdr:y>
    </cdr:to>
    <cdr:sp macro="" textlink="">
      <cdr:nvSpPr>
        <cdr:cNvPr id="2" name="テキスト ボックス 7"/>
        <cdr:cNvSpPr txBox="1"/>
      </cdr:nvSpPr>
      <cdr:spPr>
        <a:xfrm xmlns:a="http://schemas.openxmlformats.org/drawingml/2006/main">
          <a:off x="312466" y="103830"/>
          <a:ext cx="559755" cy="26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Meiryo UI" panose="020B0604030504040204" pitchFamily="50" charset="-128"/>
            </a:rPr>
            <a:t>百万円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325865</xdr:colOff>
      <xdr:row>17</xdr:row>
      <xdr:rowOff>21515</xdr:rowOff>
    </xdr:from>
    <xdr:to>
      <xdr:col>12</xdr:col>
      <xdr:colOff>630665</xdr:colOff>
      <xdr:row>34</xdr:row>
      <xdr:rowOff>138505</xdr:rowOff>
    </xdr:to>
    <xdr:graphicFrame macro="">
      <xdr:nvGraphicFramePr>
        <xdr:cNvPr id="2258" name="グラフ 1">
          <a:extLst>
            <a:ext uri="{FF2B5EF4-FFF2-40B4-BE49-F238E27FC236}">
              <a16:creationId xmlns:a16="http://schemas.microsoft.com/office/drawing/2014/main" id="{D62CC305-6226-4054-AD04-FBF594026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170329</xdr:colOff>
      <xdr:row>17</xdr:row>
      <xdr:rowOff>21515</xdr:rowOff>
    </xdr:from>
    <xdr:to>
      <xdr:col>6</xdr:col>
      <xdr:colOff>135367</xdr:colOff>
      <xdr:row>34</xdr:row>
      <xdr:rowOff>138505</xdr:rowOff>
    </xdr:to>
    <xdr:graphicFrame macro="">
      <xdr:nvGraphicFramePr>
        <xdr:cNvPr id="2259" name="グラフ 2">
          <a:extLst>
            <a:ext uri="{FF2B5EF4-FFF2-40B4-BE49-F238E27FC236}">
              <a16:creationId xmlns:a16="http://schemas.microsoft.com/office/drawing/2014/main" id="{540E3EA2-5E1D-462D-A4B8-82732A81C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380103</xdr:colOff>
      <xdr:row>17</xdr:row>
      <xdr:rowOff>176158</xdr:rowOff>
    </xdr:from>
    <xdr:to>
      <xdr:col>1</xdr:col>
      <xdr:colOff>17095</xdr:colOff>
      <xdr:row>19</xdr:row>
      <xdr:rowOff>69501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252D2FE-74E9-4B22-836D-4BDBDE65DC94}"/>
            </a:ext>
          </a:extLst>
        </xdr:cNvPr>
        <xdr:cNvSpPr txBox="1"/>
      </xdr:nvSpPr>
      <xdr:spPr>
        <a:xfrm>
          <a:off x="380103" y="4524040"/>
          <a:ext cx="506568" cy="269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Meiryo UI" panose="020B0604030504040204" pitchFamily="50" charset="-128"/>
            </a:rPr>
            <a:t>千円</a:t>
          </a:r>
        </a:p>
      </xdr:txBody>
    </xdr:sp>
    <xdr:clientData/>
  </xdr:twoCellAnchor>
  <xdr:twoCellAnchor>
    <xdr:from>
      <xdr:col>6</xdr:col>
      <xdr:colOff>410136</xdr:colOff>
      <xdr:row>19</xdr:row>
      <xdr:rowOff>75304</xdr:rowOff>
    </xdr:from>
    <xdr:to>
      <xdr:col>7</xdr:col>
      <xdr:colOff>44422</xdr:colOff>
      <xdr:row>21</xdr:row>
      <xdr:rowOff>28239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0A3A55-B97B-42BD-8266-C9304EA21625}"/>
            </a:ext>
          </a:extLst>
        </xdr:cNvPr>
        <xdr:cNvSpPr txBox="1"/>
      </xdr:nvSpPr>
      <xdr:spPr>
        <a:xfrm>
          <a:off x="5627595" y="4799704"/>
          <a:ext cx="503862" cy="29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Meiryo UI" panose="020B0604030504040204" pitchFamily="50" charset="-128"/>
            </a:rPr>
            <a:t>千円</a:t>
          </a:r>
        </a:p>
      </xdr:txBody>
    </xdr:sp>
    <xdr:clientData/>
  </xdr:twoCellAnchor>
  <xdr:twoCellAnchor>
    <xdr:from>
      <xdr:col>5</xdr:col>
      <xdr:colOff>437031</xdr:colOff>
      <xdr:row>17</xdr:row>
      <xdr:rowOff>122370</xdr:rowOff>
    </xdr:from>
    <xdr:to>
      <xdr:col>5</xdr:col>
      <xdr:colOff>725962</xdr:colOff>
      <xdr:row>19</xdr:row>
      <xdr:rowOff>15713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27B9D8-1DE2-4AE6-83D7-9903525095C1}"/>
            </a:ext>
          </a:extLst>
        </xdr:cNvPr>
        <xdr:cNvSpPr txBox="1"/>
      </xdr:nvSpPr>
      <xdr:spPr>
        <a:xfrm>
          <a:off x="4784913" y="4470252"/>
          <a:ext cx="288931" cy="269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％</a:t>
          </a:r>
        </a:p>
      </xdr:txBody>
    </xdr:sp>
    <xdr:clientData/>
  </xdr:twoCellAnchor>
  <xdr:twoCellAnchor>
    <xdr:from>
      <xdr:col>12</xdr:col>
      <xdr:colOff>312869</xdr:colOff>
      <xdr:row>18</xdr:row>
      <xdr:rowOff>155089</xdr:rowOff>
    </xdr:from>
    <xdr:to>
      <xdr:col>12</xdr:col>
      <xdr:colOff>630044</xdr:colOff>
      <xdr:row>20</xdr:row>
      <xdr:rowOff>84425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E54D592-C794-4550-9449-851EC08F4203}"/>
            </a:ext>
          </a:extLst>
        </xdr:cNvPr>
        <xdr:cNvSpPr txBox="1"/>
      </xdr:nvSpPr>
      <xdr:spPr>
        <a:xfrm>
          <a:off x="10747787" y="4709160"/>
          <a:ext cx="317175" cy="269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％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14</xdr:row>
      <xdr:rowOff>7620</xdr:rowOff>
    </xdr:from>
    <xdr:to>
      <xdr:col>14</xdr:col>
      <xdr:colOff>670560</xdr:colOff>
      <xdr:row>32</xdr:row>
      <xdr:rowOff>7620</xdr:rowOff>
    </xdr:to>
    <xdr:graphicFrame macro="">
      <xdr:nvGraphicFramePr>
        <xdr:cNvPr id="4265" name="グラフ 6">
          <a:extLst>
            <a:ext uri="{FF2B5EF4-FFF2-40B4-BE49-F238E27FC236}">
              <a16:creationId xmlns:a16="http://schemas.microsoft.com/office/drawing/2014/main" id="{8BC35A67-B4D2-429C-A52C-023A39FA9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8466</xdr:colOff>
      <xdr:row>14</xdr:row>
      <xdr:rowOff>8466</xdr:rowOff>
    </xdr:from>
    <xdr:to>
      <xdr:col>7</xdr:col>
      <xdr:colOff>804333</xdr:colOff>
      <xdr:row>31</xdr:row>
      <xdr:rowOff>169332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3621F9-93BD-4182-B208-C9C7A55C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0.00096</cdr:x>
      <cdr:y>0.07244</cdr:y>
    </cdr:from>
    <cdr:to>
      <cdr:x>0.16568</cdr:x>
      <cdr:y>0.15671</cdr:y>
    </cdr:to>
    <cdr:sp macro="" textlink="">
      <cdr:nvSpPr>
        <cdr:cNvPr id="2" name="テキスト ボックス 7"/>
        <cdr:cNvSpPr txBox="1"/>
      </cdr:nvSpPr>
      <cdr:spPr>
        <a:xfrm xmlns:a="http://schemas.openxmlformats.org/drawingml/2006/main">
          <a:off x="28171" y="236328"/>
          <a:ext cx="606543" cy="273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Meiryo UI" panose="020B0604030504040204" pitchFamily="50" charset="-128"/>
            </a:rPr>
            <a:t>百万円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view="pageBreakPreview" zoomScaleNormal="70" zoomScaleSheetLayoutView="100"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I33" sqref="I33"/>
    </sheetView>
  </sheetViews>
  <sheetFormatPr defaultColWidth="9" defaultRowHeight="13.2" x14ac:dyDescent="0.2"/>
  <cols>
    <col min="1" max="1" width="1.88671875" style="13" customWidth="1"/>
    <col min="2" max="2" width="27.77734375" style="13" customWidth="1"/>
    <col min="3" max="3" width="10" style="13" customWidth="1"/>
    <col min="4" max="4" width="9.33203125" style="13" bestFit="1" customWidth="1"/>
    <col min="5" max="5" width="10" style="13" customWidth="1"/>
    <col min="6" max="6" width="9.33203125" style="13" bestFit="1" customWidth="1"/>
    <col min="7" max="7" width="10" style="13" customWidth="1"/>
    <col min="8" max="8" width="11.6640625" style="13" bestFit="1" customWidth="1"/>
    <col min="9" max="9" width="10" style="13" customWidth="1"/>
    <col min="10" max="10" width="11.6640625" style="13" bestFit="1" customWidth="1"/>
    <col min="11" max="11" width="10" style="13" customWidth="1"/>
    <col min="12" max="12" width="9.33203125" style="13" bestFit="1" customWidth="1"/>
    <col min="13" max="13" width="9.109375" style="13" bestFit="1" customWidth="1"/>
    <col min="14" max="14" width="9.33203125" style="13" bestFit="1" customWidth="1"/>
    <col min="15" max="15" width="9.109375" style="13" bestFit="1" customWidth="1"/>
    <col min="16" max="16" width="9.33203125" style="13" bestFit="1" customWidth="1"/>
    <col min="17" max="18" width="10" style="13" customWidth="1"/>
    <col min="19" max="16384" width="9" style="13"/>
  </cols>
  <sheetData>
    <row r="1" spans="1:18" ht="27" customHeight="1" x14ac:dyDescent="0.2">
      <c r="A1" s="70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2"/>
      <c r="P1" s="12"/>
      <c r="Q1" s="12"/>
      <c r="R1" s="12"/>
    </row>
    <row r="2" spans="1:18" s="14" customFormat="1" ht="10.8" x14ac:dyDescent="0.15">
      <c r="A2" s="14" t="s">
        <v>17</v>
      </c>
    </row>
    <row r="3" spans="1:18" x14ac:dyDescent="0.2">
      <c r="A3" s="71" t="s">
        <v>1</v>
      </c>
      <c r="B3" s="71"/>
      <c r="C3" s="71" t="s">
        <v>61</v>
      </c>
      <c r="D3" s="71"/>
      <c r="E3" s="71" t="s">
        <v>62</v>
      </c>
      <c r="F3" s="71"/>
      <c r="G3" s="71" t="s">
        <v>63</v>
      </c>
      <c r="H3" s="71"/>
      <c r="I3" s="71" t="s">
        <v>64</v>
      </c>
      <c r="J3" s="71"/>
      <c r="K3" s="71" t="s">
        <v>65</v>
      </c>
      <c r="L3" s="71"/>
      <c r="M3" s="71" t="s">
        <v>66</v>
      </c>
      <c r="N3" s="71"/>
    </row>
    <row r="4" spans="1:18" x14ac:dyDescent="0.2">
      <c r="A4" s="71"/>
      <c r="B4" s="71"/>
      <c r="C4" s="15" t="s">
        <v>2</v>
      </c>
      <c r="D4" s="15" t="s">
        <v>3</v>
      </c>
      <c r="E4" s="15" t="s">
        <v>2</v>
      </c>
      <c r="F4" s="15" t="s">
        <v>3</v>
      </c>
      <c r="G4" s="15" t="s">
        <v>2</v>
      </c>
      <c r="H4" s="15" t="s">
        <v>3</v>
      </c>
      <c r="I4" s="15" t="s">
        <v>2</v>
      </c>
      <c r="J4" s="15" t="s">
        <v>3</v>
      </c>
      <c r="K4" s="15" t="s">
        <v>2</v>
      </c>
      <c r="L4" s="15" t="s">
        <v>3</v>
      </c>
      <c r="M4" s="15" t="s">
        <v>2</v>
      </c>
      <c r="N4" s="15" t="s">
        <v>3</v>
      </c>
    </row>
    <row r="5" spans="1:18" ht="22.95" customHeight="1" x14ac:dyDescent="0.2">
      <c r="A5" s="76" t="s">
        <v>5</v>
      </c>
      <c r="B5" s="77"/>
      <c r="C5" s="78">
        <f>SUM(C6:C8)</f>
        <v>119</v>
      </c>
      <c r="D5" s="79">
        <f t="shared" ref="D5:F27" si="0">(C5/$C$28*100)</f>
        <v>0.30903472095982548</v>
      </c>
      <c r="E5" s="78">
        <f>SUM(E6:E8)</f>
        <v>131</v>
      </c>
      <c r="F5" s="79">
        <f t="shared" ref="F5:F25" si="1">E5/$E$28*100</f>
        <v>0.35312828530608942</v>
      </c>
      <c r="G5" s="78">
        <f>SUM(G6:G8)</f>
        <v>134</v>
      </c>
      <c r="H5" s="79">
        <f t="shared" ref="H5:H27" si="2">G5/$G$28*100</f>
        <v>0.29794992662427178</v>
      </c>
      <c r="I5" s="78">
        <f>SUM(I6:I8)</f>
        <v>148</v>
      </c>
      <c r="J5" s="79">
        <f t="shared" ref="J5:J27" si="3">I5/$I$28*100</f>
        <v>0.350785712592733</v>
      </c>
      <c r="K5" s="78">
        <f>SUM(K6:K8)</f>
        <v>143</v>
      </c>
      <c r="L5" s="79">
        <f t="shared" ref="L5:L27" si="4">K5/$K$28*100</f>
        <v>0.35896277330120241</v>
      </c>
      <c r="M5" s="78">
        <f>SUM(M6:M8)</f>
        <v>131</v>
      </c>
      <c r="N5" s="79">
        <f>M5/$K$28*100</f>
        <v>0.32884002309410848</v>
      </c>
    </row>
    <row r="6" spans="1:18" ht="22.95" customHeight="1" x14ac:dyDescent="0.2">
      <c r="A6" s="16"/>
      <c r="B6" s="17" t="s">
        <v>6</v>
      </c>
      <c r="C6" s="18">
        <v>41</v>
      </c>
      <c r="D6" s="19">
        <f t="shared" si="0"/>
        <v>0.10647414755758694</v>
      </c>
      <c r="E6" s="18">
        <v>41</v>
      </c>
      <c r="F6" s="19">
        <f t="shared" si="1"/>
        <v>0.11052106639350891</v>
      </c>
      <c r="G6" s="18">
        <v>42</v>
      </c>
      <c r="H6" s="19">
        <f t="shared" si="2"/>
        <v>9.3387290434473261E-2</v>
      </c>
      <c r="I6" s="18">
        <v>48</v>
      </c>
      <c r="J6" s="19">
        <f t="shared" si="3"/>
        <v>0.11376833921926477</v>
      </c>
      <c r="K6" s="18">
        <v>44</v>
      </c>
      <c r="L6" s="19">
        <f t="shared" si="4"/>
        <v>0.11045008409267766</v>
      </c>
      <c r="M6" s="18">
        <v>53</v>
      </c>
      <c r="N6" s="19">
        <f>M6/$K$28*100</f>
        <v>0.13304214674799811</v>
      </c>
    </row>
    <row r="7" spans="1:18" ht="22.95" customHeight="1" x14ac:dyDescent="0.2">
      <c r="A7" s="16"/>
      <c r="B7" s="20" t="s">
        <v>7</v>
      </c>
      <c r="C7" s="21">
        <v>0</v>
      </c>
      <c r="D7" s="22">
        <f t="shared" si="0"/>
        <v>0</v>
      </c>
      <c r="E7" s="21">
        <v>1</v>
      </c>
      <c r="F7" s="22">
        <f t="shared" si="1"/>
        <v>2.6956357656953392E-3</v>
      </c>
      <c r="G7" s="21">
        <v>1</v>
      </c>
      <c r="H7" s="22">
        <f t="shared" si="2"/>
        <v>2.2235069151065059E-3</v>
      </c>
      <c r="I7" s="21">
        <v>2</v>
      </c>
      <c r="J7" s="22">
        <f t="shared" si="3"/>
        <v>4.740347467469366E-3</v>
      </c>
      <c r="K7" s="21">
        <v>2</v>
      </c>
      <c r="L7" s="22">
        <f t="shared" si="4"/>
        <v>5.020458367848985E-3</v>
      </c>
      <c r="M7" s="21">
        <v>3</v>
      </c>
      <c r="N7" s="22">
        <f>M7/$K$28*100</f>
        <v>7.5306875517734771E-3</v>
      </c>
    </row>
    <row r="8" spans="1:18" ht="22.95" customHeight="1" x14ac:dyDescent="0.2">
      <c r="A8" s="23"/>
      <c r="B8" s="24" t="s">
        <v>8</v>
      </c>
      <c r="C8" s="25">
        <v>78</v>
      </c>
      <c r="D8" s="26">
        <f t="shared" si="0"/>
        <v>0.20256057340223857</v>
      </c>
      <c r="E8" s="25">
        <v>89</v>
      </c>
      <c r="F8" s="26">
        <f t="shared" si="1"/>
        <v>0.23991158314688518</v>
      </c>
      <c r="G8" s="25">
        <v>91</v>
      </c>
      <c r="H8" s="26">
        <f t="shared" si="2"/>
        <v>0.20233912927469203</v>
      </c>
      <c r="I8" s="25">
        <v>98</v>
      </c>
      <c r="J8" s="26">
        <f t="shared" si="3"/>
        <v>0.23227702590599891</v>
      </c>
      <c r="K8" s="25">
        <v>97</v>
      </c>
      <c r="L8" s="26">
        <f t="shared" si="4"/>
        <v>0.24349223084067576</v>
      </c>
      <c r="M8" s="25">
        <v>75</v>
      </c>
      <c r="N8" s="26">
        <f>M8/$K$28*100</f>
        <v>0.18826718879433693</v>
      </c>
    </row>
    <row r="9" spans="1:18" ht="22.95" customHeight="1" x14ac:dyDescent="0.2">
      <c r="A9" s="76" t="s">
        <v>9</v>
      </c>
      <c r="B9" s="77"/>
      <c r="C9" s="78">
        <f>SUM(C10:C12)</f>
        <v>7768</v>
      </c>
      <c r="D9" s="79">
        <f t="shared" si="0"/>
        <v>20.172955566520372</v>
      </c>
      <c r="E9" s="78">
        <f>SUM(E10:E12)</f>
        <v>4434</v>
      </c>
      <c r="F9" s="79">
        <f t="shared" si="1"/>
        <v>11.952448985093135</v>
      </c>
      <c r="G9" s="78">
        <f>SUM(G10:G12)</f>
        <v>10332</v>
      </c>
      <c r="H9" s="79">
        <f t="shared" si="2"/>
        <v>22.97327344688042</v>
      </c>
      <c r="I9" s="78">
        <f>SUM(I10:I12)</f>
        <v>6320</v>
      </c>
      <c r="J9" s="79">
        <f t="shared" si="3"/>
        <v>14.979497997203195</v>
      </c>
      <c r="K9" s="78">
        <f>SUM(K10:K12)</f>
        <v>4040</v>
      </c>
      <c r="L9" s="79">
        <f t="shared" si="4"/>
        <v>10.141325903054948</v>
      </c>
      <c r="M9" s="78">
        <f>SUM(M10:M12)</f>
        <v>5592</v>
      </c>
      <c r="N9" s="79">
        <f>M9/$M$28*100</f>
        <v>12.750239409001779</v>
      </c>
      <c r="P9" s="27"/>
    </row>
    <row r="10" spans="1:18" ht="22.95" customHeight="1" x14ac:dyDescent="0.2">
      <c r="A10" s="16"/>
      <c r="B10" s="17" t="s">
        <v>10</v>
      </c>
      <c r="C10" s="18">
        <v>5</v>
      </c>
      <c r="D10" s="19">
        <f t="shared" si="0"/>
        <v>1.2984652141169138E-2</v>
      </c>
      <c r="E10" s="18">
        <v>11</v>
      </c>
      <c r="F10" s="19">
        <f t="shared" si="1"/>
        <v>2.9651993422648733E-2</v>
      </c>
      <c r="G10" s="28">
        <v>17</v>
      </c>
      <c r="H10" s="19">
        <f t="shared" si="2"/>
        <v>3.7799617556810605E-2</v>
      </c>
      <c r="I10" s="28">
        <v>23</v>
      </c>
      <c r="J10" s="19">
        <f t="shared" si="3"/>
        <v>5.4513995875897697E-2</v>
      </c>
      <c r="K10" s="18">
        <v>30</v>
      </c>
      <c r="L10" s="29">
        <f t="shared" si="4"/>
        <v>7.5306875517734767E-2</v>
      </c>
      <c r="M10" s="28">
        <v>31</v>
      </c>
      <c r="N10" s="19">
        <f t="shared" ref="N10:N11" si="5">M10/$K$28*100</f>
        <v>7.7817104701659257E-2</v>
      </c>
    </row>
    <row r="11" spans="1:18" ht="22.95" customHeight="1" x14ac:dyDescent="0.2">
      <c r="A11" s="16"/>
      <c r="B11" s="20" t="s">
        <v>11</v>
      </c>
      <c r="C11" s="21">
        <v>303</v>
      </c>
      <c r="D11" s="22">
        <f t="shared" si="0"/>
        <v>0.78686991975484988</v>
      </c>
      <c r="E11" s="21">
        <v>340</v>
      </c>
      <c r="F11" s="22">
        <f t="shared" si="1"/>
        <v>0.91651616033641536</v>
      </c>
      <c r="G11" s="30">
        <v>319</v>
      </c>
      <c r="H11" s="22">
        <f t="shared" si="2"/>
        <v>0.70929870591897537</v>
      </c>
      <c r="I11" s="30">
        <v>314</v>
      </c>
      <c r="J11" s="22">
        <f t="shared" si="3"/>
        <v>0.74423455239269043</v>
      </c>
      <c r="K11" s="21">
        <v>291</v>
      </c>
      <c r="L11" s="22">
        <f t="shared" si="4"/>
        <v>0.73047669252202729</v>
      </c>
      <c r="M11" s="30">
        <v>329</v>
      </c>
      <c r="N11" s="22">
        <f t="shared" si="5"/>
        <v>0.82586540151115795</v>
      </c>
    </row>
    <row r="12" spans="1:18" ht="22.95" customHeight="1" x14ac:dyDescent="0.2">
      <c r="A12" s="23"/>
      <c r="B12" s="24" t="s">
        <v>12</v>
      </c>
      <c r="C12" s="25">
        <v>7460</v>
      </c>
      <c r="D12" s="26">
        <f t="shared" si="0"/>
        <v>19.373100994624355</v>
      </c>
      <c r="E12" s="25">
        <v>4083</v>
      </c>
      <c r="F12" s="26">
        <f t="shared" si="1"/>
        <v>11.00628083133407</v>
      </c>
      <c r="G12" s="25">
        <v>9996</v>
      </c>
      <c r="H12" s="26">
        <f t="shared" si="2"/>
        <v>22.226175123404634</v>
      </c>
      <c r="I12" s="25">
        <v>5983</v>
      </c>
      <c r="J12" s="26">
        <f t="shared" si="3"/>
        <v>14.180749448934607</v>
      </c>
      <c r="K12" s="25">
        <v>3719</v>
      </c>
      <c r="L12" s="26">
        <f t="shared" si="4"/>
        <v>9.3355423350151874</v>
      </c>
      <c r="M12" s="25">
        <v>5232</v>
      </c>
      <c r="N12" s="26">
        <f>M12/$M$28*100</f>
        <v>11.929408545761321</v>
      </c>
    </row>
    <row r="13" spans="1:18" ht="22.95" customHeight="1" x14ac:dyDescent="0.2">
      <c r="A13" s="76" t="s">
        <v>13</v>
      </c>
      <c r="B13" s="77"/>
      <c r="C13" s="78">
        <f>SUM(C14:C25)</f>
        <v>30824</v>
      </c>
      <c r="D13" s="79">
        <f t="shared" si="0"/>
        <v>80.047783519879502</v>
      </c>
      <c r="E13" s="78">
        <f>SUM(E14:E25)</f>
        <v>32739</v>
      </c>
      <c r="F13" s="79">
        <f t="shared" si="1"/>
        <v>88.252419333099709</v>
      </c>
      <c r="G13" s="78">
        <f>SUM(G14:G25)</f>
        <v>34773</v>
      </c>
      <c r="H13" s="79">
        <f t="shared" si="2"/>
        <v>77.31800595899854</v>
      </c>
      <c r="I13" s="78">
        <f>SUM(I14:I25)</f>
        <v>36036</v>
      </c>
      <c r="J13" s="79">
        <f t="shared" si="3"/>
        <v>85.411580668863024</v>
      </c>
      <c r="K13" s="78">
        <f>SUM(K14:K25)</f>
        <v>35936</v>
      </c>
      <c r="L13" s="79">
        <f t="shared" si="4"/>
        <v>90.207595953510548</v>
      </c>
      <c r="M13" s="78">
        <f>SUM(M14:M25)</f>
        <v>38418</v>
      </c>
      <c r="N13" s="79">
        <f t="shared" ref="N13:N28" si="6">M13/$M$28*100</f>
        <v>87.596333622144201</v>
      </c>
    </row>
    <row r="14" spans="1:18" ht="22.95" customHeight="1" x14ac:dyDescent="0.2">
      <c r="A14" s="16"/>
      <c r="B14" s="31" t="s">
        <v>60</v>
      </c>
      <c r="C14" s="18">
        <v>967</v>
      </c>
      <c r="D14" s="19">
        <f t="shared" si="0"/>
        <v>2.5112317241021112</v>
      </c>
      <c r="E14" s="18">
        <v>974</v>
      </c>
      <c r="F14" s="19">
        <f t="shared" si="1"/>
        <v>2.6255492357872603</v>
      </c>
      <c r="G14" s="18">
        <v>929</v>
      </c>
      <c r="H14" s="19">
        <f t="shared" si="2"/>
        <v>2.0656379241339442</v>
      </c>
      <c r="I14" s="18">
        <v>996</v>
      </c>
      <c r="J14" s="19">
        <f t="shared" si="3"/>
        <v>2.3606930387997442</v>
      </c>
      <c r="K14" s="18">
        <v>1008</v>
      </c>
      <c r="L14" s="19">
        <f t="shared" si="4"/>
        <v>2.530311017395888</v>
      </c>
      <c r="M14" s="18">
        <v>993</v>
      </c>
      <c r="N14" s="19">
        <f t="shared" si="6"/>
        <v>2.2641251311049295</v>
      </c>
    </row>
    <row r="15" spans="1:18" ht="22.95" customHeight="1" x14ac:dyDescent="0.2">
      <c r="A15" s="16"/>
      <c r="B15" s="20" t="s">
        <v>14</v>
      </c>
      <c r="C15" s="21">
        <v>2517</v>
      </c>
      <c r="D15" s="22">
        <f t="shared" si="0"/>
        <v>6.5364738878645436</v>
      </c>
      <c r="E15" s="21">
        <v>2588</v>
      </c>
      <c r="F15" s="22">
        <f t="shared" si="1"/>
        <v>6.9763053616195378</v>
      </c>
      <c r="G15" s="21">
        <v>2560</v>
      </c>
      <c r="H15" s="22">
        <f t="shared" si="2"/>
        <v>5.6921777026726552</v>
      </c>
      <c r="I15" s="21">
        <v>2512</v>
      </c>
      <c r="J15" s="22">
        <f t="shared" si="3"/>
        <v>5.9538764191415234</v>
      </c>
      <c r="K15" s="21">
        <v>2353</v>
      </c>
      <c r="L15" s="22">
        <f t="shared" si="4"/>
        <v>5.9065692697743302</v>
      </c>
      <c r="M15" s="21">
        <v>2435</v>
      </c>
      <c r="N15" s="22">
        <f t="shared" si="6"/>
        <v>5.5520087555292079</v>
      </c>
    </row>
    <row r="16" spans="1:18" ht="22.95" customHeight="1" x14ac:dyDescent="0.2">
      <c r="A16" s="16"/>
      <c r="B16" s="20" t="s">
        <v>50</v>
      </c>
      <c r="C16" s="21">
        <v>1341</v>
      </c>
      <c r="D16" s="22">
        <f t="shared" si="0"/>
        <v>3.4824837042615631</v>
      </c>
      <c r="E16" s="21">
        <v>1339</v>
      </c>
      <c r="F16" s="22">
        <f t="shared" si="1"/>
        <v>3.6094562902660594</v>
      </c>
      <c r="G16" s="21">
        <v>1346</v>
      </c>
      <c r="H16" s="22">
        <f t="shared" si="2"/>
        <v>2.9928403077333567</v>
      </c>
      <c r="I16" s="21">
        <v>1286</v>
      </c>
      <c r="J16" s="22">
        <f t="shared" si="3"/>
        <v>3.0480434215828018</v>
      </c>
      <c r="K16" s="21">
        <v>1027</v>
      </c>
      <c r="L16" s="22">
        <f t="shared" si="4"/>
        <v>2.5780053718904536</v>
      </c>
      <c r="M16" s="21">
        <v>1029</v>
      </c>
      <c r="N16" s="22">
        <f t="shared" si="6"/>
        <v>2.3462082174289756</v>
      </c>
    </row>
    <row r="17" spans="1:14" ht="22.95" customHeight="1" x14ac:dyDescent="0.2">
      <c r="A17" s="16"/>
      <c r="B17" s="20" t="s">
        <v>52</v>
      </c>
      <c r="C17" s="21">
        <v>3824</v>
      </c>
      <c r="D17" s="22">
        <f t="shared" si="0"/>
        <v>9.9306619575661568</v>
      </c>
      <c r="E17" s="21">
        <v>3872</v>
      </c>
      <c r="F17" s="22">
        <f t="shared" si="1"/>
        <v>10.437501684772354</v>
      </c>
      <c r="G17" s="21">
        <v>3844</v>
      </c>
      <c r="H17" s="22">
        <f t="shared" si="2"/>
        <v>8.5471605816694094</v>
      </c>
      <c r="I17" s="21">
        <v>3483</v>
      </c>
      <c r="J17" s="22">
        <f t="shared" si="3"/>
        <v>8.2553151145979005</v>
      </c>
      <c r="K17" s="21">
        <v>2053</v>
      </c>
      <c r="L17" s="22">
        <f t="shared" si="4"/>
        <v>5.153500514596983</v>
      </c>
      <c r="M17" s="21">
        <v>2013</v>
      </c>
      <c r="N17" s="22">
        <f t="shared" si="6"/>
        <v>4.5898125769528928</v>
      </c>
    </row>
    <row r="18" spans="1:14" ht="22.95" customHeight="1" x14ac:dyDescent="0.2">
      <c r="A18" s="16"/>
      <c r="B18" s="20" t="s">
        <v>53</v>
      </c>
      <c r="C18" s="21">
        <v>111</v>
      </c>
      <c r="D18" s="22">
        <f t="shared" si="0"/>
        <v>0.28825927753395486</v>
      </c>
      <c r="E18" s="21">
        <v>121</v>
      </c>
      <c r="F18" s="22">
        <f t="shared" si="1"/>
        <v>0.32617192764913605</v>
      </c>
      <c r="G18" s="21">
        <v>136</v>
      </c>
      <c r="H18" s="22">
        <f t="shared" si="2"/>
        <v>0.30239694045448484</v>
      </c>
      <c r="I18" s="21">
        <v>139</v>
      </c>
      <c r="J18" s="22">
        <f t="shared" si="3"/>
        <v>0.3294541489891209</v>
      </c>
      <c r="K18" s="21">
        <v>138</v>
      </c>
      <c r="L18" s="22">
        <f t="shared" si="4"/>
        <v>0.34641162738157993</v>
      </c>
      <c r="M18" s="21">
        <v>153</v>
      </c>
      <c r="N18" s="22">
        <f t="shared" si="6"/>
        <v>0.34885311687719456</v>
      </c>
    </row>
    <row r="19" spans="1:14" ht="22.95" customHeight="1" x14ac:dyDescent="0.2">
      <c r="A19" s="16"/>
      <c r="B19" s="20" t="s">
        <v>15</v>
      </c>
      <c r="C19" s="21">
        <v>634</v>
      </c>
      <c r="D19" s="22">
        <f t="shared" si="0"/>
        <v>1.6464538915002467</v>
      </c>
      <c r="E19" s="21">
        <v>615</v>
      </c>
      <c r="F19" s="22">
        <f t="shared" si="1"/>
        <v>1.6578159959026335</v>
      </c>
      <c r="G19" s="21">
        <v>594</v>
      </c>
      <c r="H19" s="22">
        <f t="shared" si="2"/>
        <v>1.3207631075732644</v>
      </c>
      <c r="I19" s="21">
        <v>580</v>
      </c>
      <c r="J19" s="22">
        <f t="shared" si="3"/>
        <v>1.3747007655661159</v>
      </c>
      <c r="K19" s="21">
        <v>529</v>
      </c>
      <c r="L19" s="22">
        <f t="shared" si="4"/>
        <v>1.3279112382960563</v>
      </c>
      <c r="M19" s="21">
        <v>496</v>
      </c>
      <c r="N19" s="22">
        <f t="shared" si="6"/>
        <v>1.1309225226868529</v>
      </c>
    </row>
    <row r="20" spans="1:14" ht="22.95" customHeight="1" x14ac:dyDescent="0.2">
      <c r="A20" s="16"/>
      <c r="B20" s="20" t="s">
        <v>54</v>
      </c>
      <c r="C20" s="21">
        <v>5809</v>
      </c>
      <c r="D20" s="22">
        <f t="shared" si="0"/>
        <v>15.085568857610305</v>
      </c>
      <c r="E20" s="21">
        <v>6105</v>
      </c>
      <c r="F20" s="22">
        <f t="shared" si="1"/>
        <v>16.456856349570046</v>
      </c>
      <c r="G20" s="21">
        <v>6564</v>
      </c>
      <c r="H20" s="22">
        <f t="shared" si="2"/>
        <v>14.595099390759106</v>
      </c>
      <c r="I20" s="21">
        <v>6805</v>
      </c>
      <c r="J20" s="22">
        <f t="shared" si="3"/>
        <v>16.129032258064516</v>
      </c>
      <c r="K20" s="21">
        <v>7496</v>
      </c>
      <c r="L20" s="22">
        <f t="shared" si="4"/>
        <v>18.816677962697995</v>
      </c>
      <c r="M20" s="21">
        <v>7650</v>
      </c>
      <c r="N20" s="22">
        <f t="shared" si="6"/>
        <v>17.442655843859729</v>
      </c>
    </row>
    <row r="21" spans="1:14" ht="22.95" customHeight="1" x14ac:dyDescent="0.2">
      <c r="A21" s="16"/>
      <c r="B21" s="32" t="s">
        <v>55</v>
      </c>
      <c r="C21" s="21">
        <v>1377</v>
      </c>
      <c r="D21" s="22">
        <f t="shared" si="0"/>
        <v>3.5759731996779807</v>
      </c>
      <c r="E21" s="21">
        <v>1452</v>
      </c>
      <c r="F21" s="22">
        <f t="shared" si="1"/>
        <v>3.9140631317896322</v>
      </c>
      <c r="G21" s="21">
        <v>1550</v>
      </c>
      <c r="H21" s="22">
        <f t="shared" si="2"/>
        <v>3.446435718415084</v>
      </c>
      <c r="I21" s="21">
        <v>1588</v>
      </c>
      <c r="J21" s="22">
        <f t="shared" si="3"/>
        <v>3.763835889170676</v>
      </c>
      <c r="K21" s="21">
        <v>1704</v>
      </c>
      <c r="L21" s="22">
        <f t="shared" si="4"/>
        <v>4.2774305294073347</v>
      </c>
      <c r="M21" s="21">
        <v>1863</v>
      </c>
      <c r="N21" s="22">
        <f t="shared" si="6"/>
        <v>4.2477997172693698</v>
      </c>
    </row>
    <row r="22" spans="1:14" ht="22.95" customHeight="1" x14ac:dyDescent="0.2">
      <c r="A22" s="16"/>
      <c r="B22" s="20" t="s">
        <v>56</v>
      </c>
      <c r="C22" s="21">
        <v>1600</v>
      </c>
      <c r="D22" s="22">
        <f t="shared" si="0"/>
        <v>4.1550886851741247</v>
      </c>
      <c r="E22" s="21">
        <v>1647</v>
      </c>
      <c r="F22" s="22">
        <f t="shared" si="1"/>
        <v>4.4397121061002238</v>
      </c>
      <c r="G22" s="21">
        <v>1689</v>
      </c>
      <c r="H22" s="22">
        <f t="shared" si="2"/>
        <v>3.7555031796148883</v>
      </c>
      <c r="I22" s="21">
        <v>1716</v>
      </c>
      <c r="J22" s="22">
        <f t="shared" si="3"/>
        <v>4.0672181270887151</v>
      </c>
      <c r="K22" s="21">
        <v>1806</v>
      </c>
      <c r="L22" s="22">
        <f t="shared" si="4"/>
        <v>4.5334739061676332</v>
      </c>
      <c r="M22" s="21">
        <v>1850</v>
      </c>
      <c r="N22" s="22">
        <f t="shared" si="6"/>
        <v>4.2181586027634639</v>
      </c>
    </row>
    <row r="23" spans="1:14" ht="22.95" customHeight="1" x14ac:dyDescent="0.2">
      <c r="A23" s="16"/>
      <c r="B23" s="20" t="s">
        <v>57</v>
      </c>
      <c r="C23" s="21">
        <v>3605</v>
      </c>
      <c r="D23" s="22">
        <f t="shared" si="0"/>
        <v>9.3619341937829486</v>
      </c>
      <c r="E23" s="21">
        <v>3703</v>
      </c>
      <c r="F23" s="22">
        <f t="shared" si="1"/>
        <v>9.9819392403698419</v>
      </c>
      <c r="G23" s="21">
        <v>3831</v>
      </c>
      <c r="H23" s="22">
        <f t="shared" si="2"/>
        <v>8.5182549917730253</v>
      </c>
      <c r="I23" s="21">
        <v>3748</v>
      </c>
      <c r="J23" s="22">
        <f t="shared" si="3"/>
        <v>8.8834111540375904</v>
      </c>
      <c r="K23" s="21">
        <v>3856</v>
      </c>
      <c r="L23" s="22">
        <f t="shared" si="4"/>
        <v>9.6794437332128425</v>
      </c>
      <c r="M23" s="21">
        <v>4075</v>
      </c>
      <c r="N23" s="22">
        <f t="shared" si="6"/>
        <v>9.291349354735738</v>
      </c>
    </row>
    <row r="24" spans="1:14" ht="22.95" customHeight="1" x14ac:dyDescent="0.2">
      <c r="A24" s="16"/>
      <c r="B24" s="20" t="s">
        <v>58</v>
      </c>
      <c r="C24" s="21">
        <v>6284</v>
      </c>
      <c r="D24" s="22">
        <f t="shared" si="0"/>
        <v>16.319110811021371</v>
      </c>
      <c r="E24" s="21">
        <v>7452</v>
      </c>
      <c r="F24" s="22">
        <f t="shared" si="1"/>
        <v>20.087877725961668</v>
      </c>
      <c r="G24" s="21">
        <v>8836</v>
      </c>
      <c r="H24" s="22">
        <f t="shared" si="2"/>
        <v>19.646907101881087</v>
      </c>
      <c r="I24" s="21">
        <v>10280</v>
      </c>
      <c r="J24" s="22">
        <f t="shared" si="3"/>
        <v>24.365385982792539</v>
      </c>
      <c r="K24" s="21">
        <v>11312</v>
      </c>
      <c r="L24" s="22">
        <f t="shared" si="4"/>
        <v>28.395712528553858</v>
      </c>
      <c r="M24" s="21">
        <v>12889</v>
      </c>
      <c r="N24" s="22">
        <f t="shared" si="6"/>
        <v>29.388024989739613</v>
      </c>
    </row>
    <row r="25" spans="1:14" ht="22.95" customHeight="1" x14ac:dyDescent="0.2">
      <c r="A25" s="16"/>
      <c r="B25" s="24" t="s">
        <v>59</v>
      </c>
      <c r="C25" s="25">
        <v>2755</v>
      </c>
      <c r="D25" s="26">
        <f>(C25/$C$28*100)</f>
        <v>7.1545433297841949</v>
      </c>
      <c r="E25" s="25">
        <v>2871</v>
      </c>
      <c r="F25" s="26">
        <f t="shared" si="1"/>
        <v>7.7391702833113198</v>
      </c>
      <c r="G25" s="25">
        <v>2894</v>
      </c>
      <c r="H25" s="26">
        <f t="shared" si="2"/>
        <v>6.4348290123182288</v>
      </c>
      <c r="I25" s="25">
        <v>2903</v>
      </c>
      <c r="J25" s="26">
        <f t="shared" si="3"/>
        <v>6.8806143490317844</v>
      </c>
      <c r="K25" s="25">
        <v>2654</v>
      </c>
      <c r="L25" s="26">
        <f t="shared" si="4"/>
        <v>6.6621482541356025</v>
      </c>
      <c r="M25" s="25">
        <v>2972</v>
      </c>
      <c r="N25" s="26">
        <f t="shared" si="6"/>
        <v>6.7764147931962242</v>
      </c>
    </row>
    <row r="26" spans="1:14" ht="22.95" customHeight="1" x14ac:dyDescent="0.2">
      <c r="A26" s="80" t="s">
        <v>81</v>
      </c>
      <c r="B26" s="81"/>
      <c r="C26" s="78">
        <f>C5+C9+C13</f>
        <v>38711</v>
      </c>
      <c r="D26" s="79">
        <f>(C26/$C$28*100)</f>
        <v>100.5297738073597</v>
      </c>
      <c r="E26" s="78">
        <f>E5+E9+E13</f>
        <v>37304</v>
      </c>
      <c r="F26" s="79">
        <f>(E26/$C$28*100)</f>
        <v>96.875892694834704</v>
      </c>
      <c r="G26" s="78">
        <f>G5+G9+G13</f>
        <v>45239</v>
      </c>
      <c r="H26" s="79">
        <f>(G26/$C$28*100)</f>
        <v>117.48253564287012</v>
      </c>
      <c r="I26" s="78">
        <f>I5+I9+I13</f>
        <v>42504</v>
      </c>
      <c r="J26" s="79">
        <f>(I26/$C$28*100)</f>
        <v>110.37993092165061</v>
      </c>
      <c r="K26" s="78">
        <f>K5+K9+K13</f>
        <v>40119</v>
      </c>
      <c r="L26" s="79">
        <f>(K26/$C$28*100)</f>
        <v>104.18625185031294</v>
      </c>
      <c r="M26" s="78">
        <f>M5+M9+M13</f>
        <v>44141</v>
      </c>
      <c r="N26" s="79">
        <f t="shared" si="6"/>
        <v>100.64526426193625</v>
      </c>
    </row>
    <row r="27" spans="1:14" ht="22.95" customHeight="1" x14ac:dyDescent="0.2">
      <c r="A27" s="80" t="s">
        <v>80</v>
      </c>
      <c r="B27" s="81"/>
      <c r="C27" s="82">
        <v>-204</v>
      </c>
      <c r="D27" s="83">
        <f t="shared" si="0"/>
        <v>-0.52977380735970081</v>
      </c>
      <c r="E27" s="82">
        <v>-207</v>
      </c>
      <c r="F27" s="83">
        <f t="shared" si="0"/>
        <v>-0.53756459864440231</v>
      </c>
      <c r="G27" s="82">
        <v>-265</v>
      </c>
      <c r="H27" s="83">
        <f t="shared" si="2"/>
        <v>-0.58922933250322407</v>
      </c>
      <c r="I27" s="82">
        <v>-313</v>
      </c>
      <c r="J27" s="83">
        <f t="shared" si="3"/>
        <v>-0.74186437865895571</v>
      </c>
      <c r="K27" s="82">
        <v>-282</v>
      </c>
      <c r="L27" s="83">
        <f t="shared" si="4"/>
        <v>-0.70788462986670686</v>
      </c>
      <c r="M27" s="82">
        <v>-283</v>
      </c>
      <c r="N27" s="83">
        <f t="shared" si="6"/>
        <v>-0.64526426193624886</v>
      </c>
    </row>
    <row r="28" spans="1:14" ht="22.95" customHeight="1" x14ac:dyDescent="0.2">
      <c r="A28" s="71" t="s">
        <v>4</v>
      </c>
      <c r="B28" s="71"/>
      <c r="C28" s="78">
        <f>SUM(C5,C9,C13,C27)</f>
        <v>38507</v>
      </c>
      <c r="D28" s="84">
        <f>D5+D9+D13+D27</f>
        <v>100</v>
      </c>
      <c r="E28" s="78">
        <f>SUM(E5,E9,E13,E27)</f>
        <v>37097</v>
      </c>
      <c r="F28" s="84">
        <f>F5+F9+F13+F27</f>
        <v>100.02043200485453</v>
      </c>
      <c r="G28" s="78">
        <f>SUM(G5,G9,G13,G27)</f>
        <v>44974</v>
      </c>
      <c r="H28" s="84">
        <f>H5+H9+H13+H27</f>
        <v>100.00000000000001</v>
      </c>
      <c r="I28" s="78">
        <f>SUM(I5,I9,I13,I27)</f>
        <v>42191</v>
      </c>
      <c r="J28" s="84">
        <f>J5+J9+J13+J27</f>
        <v>100</v>
      </c>
      <c r="K28" s="78">
        <f>SUM(K5,K9,K13,K27)</f>
        <v>39837</v>
      </c>
      <c r="L28" s="84">
        <f>L5+L9+L13+L27</f>
        <v>99.999999999999986</v>
      </c>
      <c r="M28" s="78">
        <f>SUM(M5,M9,M13,M27)</f>
        <v>43858</v>
      </c>
      <c r="N28" s="79">
        <f t="shared" si="6"/>
        <v>100</v>
      </c>
    </row>
    <row r="29" spans="1:14" ht="15" customHeight="1" x14ac:dyDescent="0.2">
      <c r="N29" s="33" t="s">
        <v>16</v>
      </c>
    </row>
    <row r="32" spans="1:14" x14ac:dyDescent="0.2">
      <c r="B32" s="27"/>
    </row>
  </sheetData>
  <mergeCells count="14">
    <mergeCell ref="A1:N1"/>
    <mergeCell ref="A3:B4"/>
    <mergeCell ref="A28:B28"/>
    <mergeCell ref="A5:B5"/>
    <mergeCell ref="E3:F3"/>
    <mergeCell ref="G3:H3"/>
    <mergeCell ref="I3:J3"/>
    <mergeCell ref="K3:L3"/>
    <mergeCell ref="C3:D3"/>
    <mergeCell ref="M3:N3"/>
    <mergeCell ref="A9:B9"/>
    <mergeCell ref="A13:B13"/>
    <mergeCell ref="A27:B27"/>
    <mergeCell ref="A26:B26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Normal="100" zoomScaleSheetLayoutView="100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G25" sqref="G25"/>
    </sheetView>
  </sheetViews>
  <sheetFormatPr defaultColWidth="9" defaultRowHeight="13.2" x14ac:dyDescent="0.2"/>
  <cols>
    <col min="1" max="7" width="18.77734375" style="1" customWidth="1"/>
    <col min="8" max="8" width="13.77734375" style="1" customWidth="1"/>
    <col min="9" max="9" width="12" style="1" customWidth="1"/>
    <col min="10" max="10" width="10.88671875" style="1" bestFit="1" customWidth="1"/>
    <col min="11" max="11" width="9" style="1"/>
    <col min="12" max="12" width="9.109375" style="1" bestFit="1" customWidth="1"/>
    <col min="13" max="16384" width="9" style="1"/>
  </cols>
  <sheetData>
    <row r="1" spans="1:13" ht="27" customHeight="1" x14ac:dyDescent="0.25">
      <c r="A1" s="72" t="s">
        <v>49</v>
      </c>
      <c r="B1" s="72"/>
      <c r="C1" s="72"/>
      <c r="D1" s="72"/>
      <c r="E1" s="72"/>
      <c r="F1" s="72"/>
      <c r="G1" s="72"/>
      <c r="H1" s="3"/>
      <c r="I1" s="4"/>
      <c r="J1" s="4"/>
      <c r="K1" s="4"/>
      <c r="L1" s="4"/>
      <c r="M1" s="4"/>
    </row>
    <row r="2" spans="1:13" x14ac:dyDescent="0.2">
      <c r="A2" s="34" t="s">
        <v>0</v>
      </c>
    </row>
    <row r="3" spans="1:13" x14ac:dyDescent="0.2">
      <c r="A3" s="35" t="s">
        <v>18</v>
      </c>
      <c r="B3" s="35" t="s">
        <v>61</v>
      </c>
      <c r="C3" s="35" t="s">
        <v>62</v>
      </c>
      <c r="D3" s="35" t="s">
        <v>63</v>
      </c>
      <c r="E3" s="35" t="s">
        <v>67</v>
      </c>
      <c r="F3" s="35" t="s">
        <v>65</v>
      </c>
      <c r="G3" s="35" t="s">
        <v>66</v>
      </c>
    </row>
    <row r="4" spans="1:13" ht="22.95" customHeight="1" x14ac:dyDescent="0.2">
      <c r="A4" s="36" t="s">
        <v>28</v>
      </c>
      <c r="B4" s="37">
        <v>4308444</v>
      </c>
      <c r="C4" s="37">
        <v>4397770</v>
      </c>
      <c r="D4" s="37">
        <v>4450969</v>
      </c>
      <c r="E4" s="37">
        <v>4476736</v>
      </c>
      <c r="F4" s="37">
        <v>4229302</v>
      </c>
      <c r="G4" s="37">
        <v>4373909</v>
      </c>
    </row>
    <row r="5" spans="1:13" ht="22.95" customHeight="1" x14ac:dyDescent="0.2">
      <c r="A5" s="38" t="s">
        <v>19</v>
      </c>
      <c r="B5" s="39">
        <v>195309</v>
      </c>
      <c r="C5" s="40">
        <v>201651</v>
      </c>
      <c r="D5" s="40">
        <v>202968</v>
      </c>
      <c r="E5" s="40">
        <v>203088</v>
      </c>
      <c r="F5" s="40">
        <v>209273</v>
      </c>
      <c r="G5" s="40">
        <v>209967</v>
      </c>
      <c r="I5" s="6"/>
      <c r="J5" s="7" t="s">
        <v>48</v>
      </c>
    </row>
    <row r="6" spans="1:13" ht="22.95" customHeight="1" x14ac:dyDescent="0.2">
      <c r="A6" s="38" t="s">
        <v>20</v>
      </c>
      <c r="B6" s="40">
        <v>390284</v>
      </c>
      <c r="C6" s="40">
        <v>404222</v>
      </c>
      <c r="D6" s="40">
        <v>406739</v>
      </c>
      <c r="E6" s="40">
        <v>396577</v>
      </c>
      <c r="F6" s="40">
        <v>390783</v>
      </c>
      <c r="G6" s="40">
        <v>399244</v>
      </c>
      <c r="I6" s="8" t="s">
        <v>82</v>
      </c>
      <c r="J6" s="9">
        <f>B12</f>
        <v>38507</v>
      </c>
    </row>
    <row r="7" spans="1:13" ht="22.95" customHeight="1" x14ac:dyDescent="0.2">
      <c r="A7" s="38" t="s">
        <v>21</v>
      </c>
      <c r="B7" s="40">
        <v>315656</v>
      </c>
      <c r="C7" s="40">
        <v>321003</v>
      </c>
      <c r="D7" s="40">
        <v>326700</v>
      </c>
      <c r="E7" s="40">
        <v>338987</v>
      </c>
      <c r="F7" s="40">
        <v>317429</v>
      </c>
      <c r="G7" s="40">
        <v>330612</v>
      </c>
      <c r="I7" s="8" t="s">
        <v>83</v>
      </c>
      <c r="J7" s="9">
        <f>C12</f>
        <v>37097</v>
      </c>
    </row>
    <row r="8" spans="1:13" ht="22.95" customHeight="1" x14ac:dyDescent="0.2">
      <c r="A8" s="38" t="s">
        <v>44</v>
      </c>
      <c r="B8" s="40">
        <v>296732</v>
      </c>
      <c r="C8" s="40">
        <v>300526</v>
      </c>
      <c r="D8" s="40">
        <v>297514</v>
      </c>
      <c r="E8" s="40">
        <v>293834</v>
      </c>
      <c r="F8" s="40">
        <v>283398</v>
      </c>
      <c r="G8" s="40">
        <v>290270</v>
      </c>
      <c r="I8" s="8" t="s">
        <v>84</v>
      </c>
      <c r="J8" s="9">
        <f>D12</f>
        <v>44974</v>
      </c>
    </row>
    <row r="9" spans="1:13" ht="22.95" customHeight="1" x14ac:dyDescent="0.2">
      <c r="A9" s="38" t="s">
        <v>22</v>
      </c>
      <c r="B9" s="40">
        <v>63056</v>
      </c>
      <c r="C9" s="40">
        <v>64331</v>
      </c>
      <c r="D9" s="40">
        <v>64082</v>
      </c>
      <c r="E9" s="40">
        <v>63951</v>
      </c>
      <c r="F9" s="40">
        <v>61804</v>
      </c>
      <c r="G9" s="40">
        <v>63876</v>
      </c>
      <c r="I9" s="8" t="s">
        <v>85</v>
      </c>
      <c r="J9" s="9">
        <f>E12</f>
        <v>42191</v>
      </c>
    </row>
    <row r="10" spans="1:13" ht="22.95" customHeight="1" x14ac:dyDescent="0.2">
      <c r="A10" s="38" t="s">
        <v>23</v>
      </c>
      <c r="B10" s="40">
        <v>35976</v>
      </c>
      <c r="C10" s="40">
        <v>37672</v>
      </c>
      <c r="D10" s="40">
        <v>37342</v>
      </c>
      <c r="E10" s="40">
        <v>39105</v>
      </c>
      <c r="F10" s="40">
        <v>37638</v>
      </c>
      <c r="G10" s="40">
        <v>38440</v>
      </c>
      <c r="I10" s="8" t="s">
        <v>86</v>
      </c>
      <c r="J10" s="9">
        <f>F12</f>
        <v>39837</v>
      </c>
    </row>
    <row r="11" spans="1:13" ht="22.95" customHeight="1" x14ac:dyDescent="0.2">
      <c r="A11" s="38" t="s">
        <v>24</v>
      </c>
      <c r="B11" s="40">
        <v>80171</v>
      </c>
      <c r="C11" s="40">
        <v>80557</v>
      </c>
      <c r="D11" s="40">
        <v>84439</v>
      </c>
      <c r="E11" s="40">
        <v>87218</v>
      </c>
      <c r="F11" s="40">
        <v>84680</v>
      </c>
      <c r="G11" s="40">
        <v>85642</v>
      </c>
      <c r="H11" s="10"/>
      <c r="I11" s="8" t="s">
        <v>87</v>
      </c>
      <c r="J11" s="9">
        <f>G12</f>
        <v>43858</v>
      </c>
    </row>
    <row r="12" spans="1:13" ht="22.95" customHeight="1" x14ac:dyDescent="0.2">
      <c r="A12" s="68" t="s">
        <v>25</v>
      </c>
      <c r="B12" s="69">
        <v>38507</v>
      </c>
      <c r="C12" s="69">
        <v>37097</v>
      </c>
      <c r="D12" s="69">
        <v>44974</v>
      </c>
      <c r="E12" s="69">
        <v>42191</v>
      </c>
      <c r="F12" s="69">
        <v>39837</v>
      </c>
      <c r="G12" s="69">
        <v>43858</v>
      </c>
    </row>
    <row r="13" spans="1:13" ht="22.95" customHeight="1" x14ac:dyDescent="0.2">
      <c r="A13" s="38" t="s">
        <v>26</v>
      </c>
      <c r="B13" s="40">
        <v>54201</v>
      </c>
      <c r="C13" s="40">
        <v>57577</v>
      </c>
      <c r="D13" s="40">
        <v>57759</v>
      </c>
      <c r="E13" s="40">
        <v>58848</v>
      </c>
      <c r="F13" s="40">
        <v>57229</v>
      </c>
      <c r="G13" s="40">
        <v>56857</v>
      </c>
    </row>
    <row r="14" spans="1:13" ht="22.95" customHeight="1" x14ac:dyDescent="0.2">
      <c r="A14" s="41" t="s">
        <v>27</v>
      </c>
      <c r="B14" s="42">
        <v>114181</v>
      </c>
      <c r="C14" s="42">
        <v>115888</v>
      </c>
      <c r="D14" s="42">
        <v>116851</v>
      </c>
      <c r="E14" s="42">
        <v>122514</v>
      </c>
      <c r="F14" s="42">
        <v>127449</v>
      </c>
      <c r="G14" s="42">
        <v>125261</v>
      </c>
    </row>
    <row r="15" spans="1:13" ht="20.100000000000001" customHeight="1" x14ac:dyDescent="0.2">
      <c r="F15" s="5"/>
      <c r="G15" s="43" t="s">
        <v>16</v>
      </c>
      <c r="H15" s="2"/>
    </row>
    <row r="16" spans="1:13" ht="20.100000000000001" customHeight="1" x14ac:dyDescent="0.2"/>
    <row r="17" spans="12:12" ht="20.100000000000001" customHeight="1" x14ac:dyDescent="0.2"/>
    <row r="31" spans="12:12" x14ac:dyDescent="0.2">
      <c r="L31" s="11"/>
    </row>
  </sheetData>
  <mergeCells count="1">
    <mergeCell ref="A1:G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view="pageBreakPreview" topLeftCell="A9" zoomScale="85" zoomScaleNormal="85" zoomScaleSheetLayoutView="85" workbookViewId="0">
      <selection activeCell="G17" sqref="G17"/>
    </sheetView>
  </sheetViews>
  <sheetFormatPr defaultColWidth="9" defaultRowHeight="13.2" x14ac:dyDescent="0.2"/>
  <cols>
    <col min="1" max="13" width="12.6640625" style="44" customWidth="1"/>
    <col min="14" max="16384" width="9" style="44"/>
  </cols>
  <sheetData>
    <row r="1" spans="1:20" ht="27" customHeight="1" x14ac:dyDescent="0.2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20" x14ac:dyDescent="0.2">
      <c r="A2" s="34" t="s">
        <v>37</v>
      </c>
    </row>
    <row r="3" spans="1:20" x14ac:dyDescent="0.2">
      <c r="A3" s="73" t="s">
        <v>29</v>
      </c>
      <c r="B3" s="73" t="s">
        <v>61</v>
      </c>
      <c r="C3" s="73"/>
      <c r="D3" s="73" t="s">
        <v>62</v>
      </c>
      <c r="E3" s="73"/>
      <c r="F3" s="73" t="s">
        <v>63</v>
      </c>
      <c r="G3" s="73"/>
      <c r="H3" s="73" t="s">
        <v>68</v>
      </c>
      <c r="I3" s="73"/>
      <c r="J3" s="73" t="s">
        <v>65</v>
      </c>
      <c r="K3" s="73"/>
      <c r="L3" s="73" t="s">
        <v>66</v>
      </c>
      <c r="M3" s="73"/>
    </row>
    <row r="4" spans="1:20" x14ac:dyDescent="0.2">
      <c r="A4" s="73"/>
      <c r="B4" s="45" t="s">
        <v>38</v>
      </c>
      <c r="C4" s="45" t="s">
        <v>39</v>
      </c>
      <c r="D4" s="45" t="s">
        <v>38</v>
      </c>
      <c r="E4" s="45" t="s">
        <v>39</v>
      </c>
      <c r="F4" s="45" t="s">
        <v>38</v>
      </c>
      <c r="G4" s="45" t="s">
        <v>39</v>
      </c>
      <c r="H4" s="45" t="s">
        <v>38</v>
      </c>
      <c r="I4" s="45" t="s">
        <v>39</v>
      </c>
      <c r="J4" s="45" t="s">
        <v>38</v>
      </c>
      <c r="K4" s="45" t="s">
        <v>39</v>
      </c>
      <c r="L4" s="45" t="s">
        <v>38</v>
      </c>
      <c r="M4" s="45" t="s">
        <v>39</v>
      </c>
    </row>
    <row r="5" spans="1:20" ht="22.95" customHeight="1" x14ac:dyDescent="0.2">
      <c r="A5" s="46" t="s">
        <v>28</v>
      </c>
      <c r="B5" s="47">
        <v>2285</v>
      </c>
      <c r="C5" s="48">
        <v>100</v>
      </c>
      <c r="D5" s="47">
        <v>2316</v>
      </c>
      <c r="E5" s="48">
        <v>100</v>
      </c>
      <c r="F5" s="47">
        <v>2324</v>
      </c>
      <c r="G5" s="48">
        <v>100</v>
      </c>
      <c r="H5" s="47">
        <v>2336</v>
      </c>
      <c r="I5" s="48">
        <v>100</v>
      </c>
      <c r="J5" s="47">
        <v>2179</v>
      </c>
      <c r="K5" s="48">
        <v>100</v>
      </c>
      <c r="L5" s="47">
        <v>2258</v>
      </c>
      <c r="M5" s="48">
        <v>100</v>
      </c>
    </row>
    <row r="6" spans="1:20" ht="22.95" customHeight="1" x14ac:dyDescent="0.2">
      <c r="A6" s="49" t="s">
        <v>19</v>
      </c>
      <c r="B6" s="50">
        <v>2190</v>
      </c>
      <c r="C6" s="51">
        <f>B6/$B$5*100</f>
        <v>95.842450765864328</v>
      </c>
      <c r="D6" s="50">
        <v>2237</v>
      </c>
      <c r="E6" s="51">
        <f>D6/$D$5*100</f>
        <v>96.588946459412782</v>
      </c>
      <c r="F6" s="50">
        <v>2219</v>
      </c>
      <c r="G6" s="51">
        <f>F6/$F$5*100</f>
        <v>95.481927710843379</v>
      </c>
      <c r="H6" s="50">
        <v>2211</v>
      </c>
      <c r="I6" s="51">
        <f>H6/$H$5*100</f>
        <v>94.648972602739718</v>
      </c>
      <c r="J6" s="50">
        <v>2101</v>
      </c>
      <c r="K6" s="51">
        <f>J6/$J$5*100</f>
        <v>96.420376319412568</v>
      </c>
      <c r="L6" s="50">
        <v>2166</v>
      </c>
      <c r="M6" s="51">
        <f>L6/$L$5*100</f>
        <v>95.925597874224977</v>
      </c>
      <c r="N6" s="74" t="s">
        <v>1</v>
      </c>
      <c r="O6" s="75" t="s">
        <v>38</v>
      </c>
      <c r="P6" s="75" t="s">
        <v>39</v>
      </c>
      <c r="R6" s="52"/>
      <c r="S6" s="53" t="s">
        <v>42</v>
      </c>
      <c r="T6" s="53" t="s">
        <v>39</v>
      </c>
    </row>
    <row r="7" spans="1:20" ht="22.95" customHeight="1" x14ac:dyDescent="0.2">
      <c r="A7" s="49" t="s">
        <v>20</v>
      </c>
      <c r="B7" s="50">
        <v>2456</v>
      </c>
      <c r="C7" s="51">
        <f t="shared" ref="C7:C15" si="0">B7/$B$5*100</f>
        <v>107.4835886214442</v>
      </c>
      <c r="D7" s="50">
        <v>2529</v>
      </c>
      <c r="E7" s="51">
        <f t="shared" ref="E7:E15" si="1">D7/$D$5*100</f>
        <v>109.19689119170985</v>
      </c>
      <c r="F7" s="50">
        <v>2519</v>
      </c>
      <c r="G7" s="51">
        <f t="shared" ref="G7:G15" si="2">F7/$F$5*100</f>
        <v>108.39070567986231</v>
      </c>
      <c r="H7" s="50">
        <v>2530</v>
      </c>
      <c r="I7" s="51">
        <f t="shared" ref="I7:I15" si="3">H7/$H$5*100</f>
        <v>108.30479452054796</v>
      </c>
      <c r="J7" s="50">
        <v>2372</v>
      </c>
      <c r="K7" s="51">
        <f t="shared" ref="K7:K15" si="4">J7/$J$5*100</f>
        <v>108.8572739788894</v>
      </c>
      <c r="L7" s="50">
        <v>2407</v>
      </c>
      <c r="M7" s="51">
        <f t="shared" ref="M7:M12" si="5">L7/$L$5*100</f>
        <v>106.59875996457042</v>
      </c>
      <c r="N7" s="74"/>
      <c r="O7" s="75"/>
      <c r="P7" s="75"/>
      <c r="R7" s="53" t="s">
        <v>28</v>
      </c>
      <c r="S7" s="54">
        <f>L5</f>
        <v>2258</v>
      </c>
      <c r="T7" s="55">
        <f>M5</f>
        <v>100</v>
      </c>
    </row>
    <row r="8" spans="1:20" ht="22.95" customHeight="1" x14ac:dyDescent="0.2">
      <c r="A8" s="49" t="s">
        <v>21</v>
      </c>
      <c r="B8" s="50">
        <v>1918</v>
      </c>
      <c r="C8" s="51">
        <f t="shared" si="0"/>
        <v>83.938730853391689</v>
      </c>
      <c r="D8" s="50">
        <v>1961</v>
      </c>
      <c r="E8" s="51">
        <f t="shared" si="1"/>
        <v>84.671848013816927</v>
      </c>
      <c r="F8" s="50">
        <v>1987</v>
      </c>
      <c r="G8" s="51">
        <f t="shared" si="2"/>
        <v>85.499139414802059</v>
      </c>
      <c r="H8" s="50">
        <v>2013</v>
      </c>
      <c r="I8" s="51">
        <f t="shared" si="3"/>
        <v>86.172945205479451</v>
      </c>
      <c r="J8" s="50">
        <v>1945</v>
      </c>
      <c r="K8" s="51">
        <f t="shared" si="4"/>
        <v>89.26112895823772</v>
      </c>
      <c r="L8" s="50">
        <v>2037</v>
      </c>
      <c r="M8" s="51">
        <f t="shared" si="5"/>
        <v>90.212577502214359</v>
      </c>
      <c r="N8" s="56" t="s">
        <v>70</v>
      </c>
      <c r="O8" s="57">
        <f>B13</f>
        <v>2476</v>
      </c>
      <c r="P8" s="58">
        <f>C13</f>
        <v>108.35886214442012</v>
      </c>
      <c r="R8" s="59" t="s">
        <v>19</v>
      </c>
      <c r="S8" s="54">
        <f>L6</f>
        <v>2166</v>
      </c>
      <c r="T8" s="55">
        <f t="shared" ref="T8:T17" si="6">M6</f>
        <v>95.925597874224977</v>
      </c>
    </row>
    <row r="9" spans="1:20" ht="22.95" customHeight="1" x14ac:dyDescent="0.2">
      <c r="A9" s="49" t="s">
        <v>44</v>
      </c>
      <c r="B9" s="50">
        <v>1770</v>
      </c>
      <c r="C9" s="51">
        <f t="shared" si="0"/>
        <v>77.461706783369806</v>
      </c>
      <c r="D9" s="50">
        <v>1794</v>
      </c>
      <c r="E9" s="51">
        <f t="shared" si="1"/>
        <v>77.461139896373055</v>
      </c>
      <c r="F9" s="50">
        <v>1786</v>
      </c>
      <c r="G9" s="51">
        <f t="shared" si="2"/>
        <v>76.850258175559389</v>
      </c>
      <c r="H9" s="50">
        <v>1789</v>
      </c>
      <c r="I9" s="51">
        <f t="shared" si="3"/>
        <v>76.583904109589042</v>
      </c>
      <c r="J9" s="50">
        <v>1676</v>
      </c>
      <c r="K9" s="51">
        <f t="shared" si="4"/>
        <v>76.916016521340069</v>
      </c>
      <c r="L9" s="50">
        <v>1745</v>
      </c>
      <c r="M9" s="51">
        <f t="shared" si="5"/>
        <v>77.28077945084145</v>
      </c>
      <c r="N9" s="56" t="s">
        <v>71</v>
      </c>
      <c r="O9" s="57">
        <f>D13</f>
        <v>2474</v>
      </c>
      <c r="P9" s="58">
        <f>E13</f>
        <v>106.82210708117444</v>
      </c>
      <c r="R9" s="59" t="s">
        <v>20</v>
      </c>
      <c r="S9" s="54">
        <f t="shared" ref="S9:S17" si="7">L7</f>
        <v>2407</v>
      </c>
      <c r="T9" s="55">
        <f t="shared" si="6"/>
        <v>106.59875996457042</v>
      </c>
    </row>
    <row r="10" spans="1:20" ht="22.95" customHeight="1" x14ac:dyDescent="0.2">
      <c r="A10" s="49" t="s">
        <v>22</v>
      </c>
      <c r="B10" s="50">
        <v>2083</v>
      </c>
      <c r="C10" s="51">
        <f t="shared" si="0"/>
        <v>91.159737417943106</v>
      </c>
      <c r="D10" s="50">
        <v>2124</v>
      </c>
      <c r="E10" s="51">
        <f t="shared" si="1"/>
        <v>91.709844559585491</v>
      </c>
      <c r="F10" s="50">
        <v>2134</v>
      </c>
      <c r="G10" s="51">
        <f t="shared" si="2"/>
        <v>91.824440619621342</v>
      </c>
      <c r="H10" s="50">
        <v>2121</v>
      </c>
      <c r="I10" s="51">
        <f t="shared" si="3"/>
        <v>90.796232876712324</v>
      </c>
      <c r="J10" s="50">
        <v>2027</v>
      </c>
      <c r="K10" s="51">
        <f t="shared" si="4"/>
        <v>93.024323083983475</v>
      </c>
      <c r="L10" s="50">
        <v>2095</v>
      </c>
      <c r="M10" s="51">
        <f t="shared" si="5"/>
        <v>92.781222320637738</v>
      </c>
      <c r="N10" s="56" t="s">
        <v>72</v>
      </c>
      <c r="O10" s="57">
        <f>F13</f>
        <v>2436</v>
      </c>
      <c r="P10" s="58">
        <f>G13</f>
        <v>104.81927710843372</v>
      </c>
      <c r="R10" s="59" t="s">
        <v>21</v>
      </c>
      <c r="S10" s="54">
        <f t="shared" si="7"/>
        <v>2037</v>
      </c>
      <c r="T10" s="55">
        <f t="shared" si="6"/>
        <v>90.212577502214359</v>
      </c>
    </row>
    <row r="11" spans="1:20" ht="22.95" customHeight="1" x14ac:dyDescent="0.2">
      <c r="A11" s="49" t="s">
        <v>23</v>
      </c>
      <c r="B11" s="50">
        <v>3075</v>
      </c>
      <c r="C11" s="51">
        <f t="shared" si="0"/>
        <v>134.57330415754925</v>
      </c>
      <c r="D11" s="50">
        <v>3104</v>
      </c>
      <c r="E11" s="51">
        <f t="shared" si="1"/>
        <v>134.02417962003454</v>
      </c>
      <c r="F11" s="50">
        <v>3130</v>
      </c>
      <c r="G11" s="51">
        <f t="shared" si="2"/>
        <v>134.68158347676419</v>
      </c>
      <c r="H11" s="50">
        <v>3202</v>
      </c>
      <c r="I11" s="51">
        <f t="shared" si="3"/>
        <v>137.07191780821915</v>
      </c>
      <c r="J11" s="50">
        <v>3166</v>
      </c>
      <c r="K11" s="51">
        <f t="shared" si="4"/>
        <v>145.2960073428178</v>
      </c>
      <c r="L11" s="50">
        <v>3280</v>
      </c>
      <c r="M11" s="51">
        <f t="shared" si="5"/>
        <v>145.26129317980514</v>
      </c>
      <c r="N11" s="56" t="s">
        <v>73</v>
      </c>
      <c r="O11" s="57">
        <f>H13</f>
        <v>2511</v>
      </c>
      <c r="P11" s="58">
        <f>I13</f>
        <v>107.49143835616439</v>
      </c>
      <c r="R11" s="59" t="s">
        <v>44</v>
      </c>
      <c r="S11" s="54">
        <f t="shared" si="7"/>
        <v>1745</v>
      </c>
      <c r="T11" s="55">
        <f t="shared" si="6"/>
        <v>77.28077945084145</v>
      </c>
    </row>
    <row r="12" spans="1:20" ht="22.95" customHeight="1" x14ac:dyDescent="0.2">
      <c r="A12" s="49" t="s">
        <v>24</v>
      </c>
      <c r="B12" s="50">
        <v>2755</v>
      </c>
      <c r="C12" s="51">
        <f t="shared" si="0"/>
        <v>120.56892778993435</v>
      </c>
      <c r="D12" s="50">
        <v>2790</v>
      </c>
      <c r="E12" s="51">
        <f t="shared" si="1"/>
        <v>120.46632124352332</v>
      </c>
      <c r="F12" s="50">
        <v>2813</v>
      </c>
      <c r="G12" s="51">
        <f t="shared" si="2"/>
        <v>121.04130808950086</v>
      </c>
      <c r="H12" s="50">
        <v>2835</v>
      </c>
      <c r="I12" s="51">
        <f t="shared" si="3"/>
        <v>121.361301369863</v>
      </c>
      <c r="J12" s="50">
        <v>2664</v>
      </c>
      <c r="K12" s="51">
        <f t="shared" si="4"/>
        <v>122.25791647544746</v>
      </c>
      <c r="L12" s="50">
        <v>2688</v>
      </c>
      <c r="M12" s="51">
        <f t="shared" si="5"/>
        <v>119.04340124003542</v>
      </c>
      <c r="N12" s="56" t="s">
        <v>74</v>
      </c>
      <c r="O12" s="57">
        <f>J13</f>
        <v>2305</v>
      </c>
      <c r="P12" s="58">
        <f>K13</f>
        <v>105.78246902248738</v>
      </c>
      <c r="R12" s="59" t="s">
        <v>22</v>
      </c>
      <c r="S12" s="54">
        <f t="shared" si="7"/>
        <v>2095</v>
      </c>
      <c r="T12" s="55">
        <f t="shared" si="6"/>
        <v>92.781222320637738</v>
      </c>
    </row>
    <row r="13" spans="1:20" ht="22.95" customHeight="1" x14ac:dyDescent="0.2">
      <c r="A13" s="67" t="s">
        <v>25</v>
      </c>
      <c r="B13" s="50">
        <v>2476</v>
      </c>
      <c r="C13" s="51">
        <f t="shared" si="0"/>
        <v>108.35886214442012</v>
      </c>
      <c r="D13" s="50">
        <v>2474</v>
      </c>
      <c r="E13" s="51">
        <f t="shared" si="1"/>
        <v>106.82210708117444</v>
      </c>
      <c r="F13" s="50">
        <v>2436</v>
      </c>
      <c r="G13" s="51">
        <f t="shared" si="2"/>
        <v>104.81927710843372</v>
      </c>
      <c r="H13" s="50">
        <v>2511</v>
      </c>
      <c r="I13" s="51">
        <f t="shared" si="3"/>
        <v>107.49143835616439</v>
      </c>
      <c r="J13" s="50">
        <v>2305</v>
      </c>
      <c r="K13" s="51">
        <f t="shared" si="4"/>
        <v>105.78246902248738</v>
      </c>
      <c r="L13" s="50">
        <v>2354</v>
      </c>
      <c r="M13" s="51">
        <f>L13/$L$5*100</f>
        <v>104.25155004428699</v>
      </c>
      <c r="N13" s="56" t="s">
        <v>75</v>
      </c>
      <c r="O13" s="57">
        <f>L13</f>
        <v>2354</v>
      </c>
      <c r="P13" s="58">
        <f>M13</f>
        <v>104.25155004428699</v>
      </c>
      <c r="R13" s="59" t="s">
        <v>23</v>
      </c>
      <c r="S13" s="54">
        <f t="shared" si="7"/>
        <v>3280</v>
      </c>
      <c r="T13" s="55">
        <f t="shared" si="6"/>
        <v>145.26129317980514</v>
      </c>
    </row>
    <row r="14" spans="1:20" ht="22.95" customHeight="1" x14ac:dyDescent="0.2">
      <c r="A14" s="49" t="s">
        <v>26</v>
      </c>
      <c r="B14" s="50">
        <v>2448</v>
      </c>
      <c r="C14" s="51">
        <f t="shared" si="0"/>
        <v>107.13347921225382</v>
      </c>
      <c r="D14" s="50">
        <v>2480</v>
      </c>
      <c r="E14" s="51">
        <f t="shared" si="1"/>
        <v>107.08117443868738</v>
      </c>
      <c r="F14" s="50">
        <v>2444</v>
      </c>
      <c r="G14" s="51">
        <f t="shared" si="2"/>
        <v>105.16351118760758</v>
      </c>
      <c r="H14" s="50">
        <v>2417</v>
      </c>
      <c r="I14" s="51">
        <f t="shared" si="3"/>
        <v>103.46746575342465</v>
      </c>
      <c r="J14" s="50">
        <v>2335</v>
      </c>
      <c r="K14" s="51">
        <f t="shared" si="4"/>
        <v>107.15924736117486</v>
      </c>
      <c r="L14" s="50">
        <v>2388</v>
      </c>
      <c r="M14" s="51">
        <f>L14/$L$5*100</f>
        <v>105.75730735163862</v>
      </c>
      <c r="N14" s="56"/>
      <c r="O14" s="57"/>
      <c r="P14" s="58"/>
      <c r="R14" s="59" t="s">
        <v>24</v>
      </c>
      <c r="S14" s="54">
        <f t="shared" si="7"/>
        <v>2688</v>
      </c>
      <c r="T14" s="55">
        <f t="shared" si="6"/>
        <v>119.04340124003542</v>
      </c>
    </row>
    <row r="15" spans="1:20" ht="22.95" customHeight="1" x14ac:dyDescent="0.2">
      <c r="A15" s="60" t="s">
        <v>27</v>
      </c>
      <c r="B15" s="61">
        <v>2284</v>
      </c>
      <c r="C15" s="62">
        <f t="shared" si="0"/>
        <v>99.956236323851201</v>
      </c>
      <c r="D15" s="61">
        <v>2332</v>
      </c>
      <c r="E15" s="62">
        <f t="shared" si="1"/>
        <v>100.69084628670122</v>
      </c>
      <c r="F15" s="61">
        <v>2321</v>
      </c>
      <c r="G15" s="62">
        <f t="shared" si="2"/>
        <v>99.870912220309819</v>
      </c>
      <c r="H15" s="61">
        <v>2321</v>
      </c>
      <c r="I15" s="62">
        <f t="shared" si="3"/>
        <v>99.357876712328761</v>
      </c>
      <c r="J15" s="61">
        <v>2029</v>
      </c>
      <c r="K15" s="62">
        <f t="shared" si="4"/>
        <v>93.116108306562637</v>
      </c>
      <c r="L15" s="61">
        <v>2206</v>
      </c>
      <c r="M15" s="62">
        <f>L15/$L$5*100</f>
        <v>97.697077059344551</v>
      </c>
      <c r="R15" s="63" t="s">
        <v>25</v>
      </c>
      <c r="S15" s="54">
        <f t="shared" si="7"/>
        <v>2354</v>
      </c>
      <c r="T15" s="55">
        <f t="shared" si="6"/>
        <v>104.25155004428699</v>
      </c>
    </row>
    <row r="16" spans="1:20" x14ac:dyDescent="0.2">
      <c r="A16" s="65" t="s">
        <v>45</v>
      </c>
      <c r="M16" s="43" t="s">
        <v>16</v>
      </c>
      <c r="R16" s="59" t="s">
        <v>26</v>
      </c>
      <c r="S16" s="54">
        <f t="shared" si="7"/>
        <v>2388</v>
      </c>
      <c r="T16" s="55">
        <f t="shared" si="6"/>
        <v>105.75730735163862</v>
      </c>
    </row>
    <row r="17" spans="1:20" x14ac:dyDescent="0.2">
      <c r="A17" s="64"/>
      <c r="R17" s="59" t="s">
        <v>27</v>
      </c>
      <c r="S17" s="54">
        <f t="shared" si="7"/>
        <v>2206</v>
      </c>
      <c r="T17" s="55">
        <f t="shared" si="6"/>
        <v>97.697077059344551</v>
      </c>
    </row>
    <row r="18" spans="1:20" ht="16.5" customHeight="1" x14ac:dyDescent="0.2"/>
  </sheetData>
  <mergeCells count="11">
    <mergeCell ref="A3:A4"/>
    <mergeCell ref="A1:K1"/>
    <mergeCell ref="N6:N7"/>
    <mergeCell ref="O6:O7"/>
    <mergeCell ref="P6:P7"/>
    <mergeCell ref="F3:G3"/>
    <mergeCell ref="H3:I3"/>
    <mergeCell ref="J3:K3"/>
    <mergeCell ref="B3:C3"/>
    <mergeCell ref="D3:E3"/>
    <mergeCell ref="L3:M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0" orientation="landscape" horizontalDpi="300" verticalDpi="300" r:id="rId1"/>
  <headerFooter alignWithMargins="0"/>
  <rowBreaks count="1" manualBreakCount="1">
    <brk id="36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"/>
  <sheetViews>
    <sheetView tabSelected="1" view="pageBreakPreview" zoomScale="90" zoomScaleNormal="85" zoomScaleSheetLayoutView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O1"/>
    </sheetView>
  </sheetViews>
  <sheetFormatPr defaultColWidth="9" defaultRowHeight="13.2" x14ac:dyDescent="0.2"/>
  <cols>
    <col min="1" max="2" width="2.109375" style="44" customWidth="1"/>
    <col min="3" max="3" width="12.88671875" style="44" customWidth="1"/>
    <col min="4" max="15" width="11.6640625" style="44" customWidth="1"/>
    <col min="16" max="16" width="10" style="44" customWidth="1"/>
    <col min="17" max="19" width="9" style="44"/>
    <col min="20" max="20" width="10" style="44" customWidth="1"/>
    <col min="21" max="21" width="9.44140625" style="44" bestFit="1" customWidth="1"/>
    <col min="22" max="16384" width="9" style="44"/>
  </cols>
  <sheetData>
    <row r="1" spans="1:23" ht="27" customHeight="1" x14ac:dyDescent="0.2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5"/>
      <c r="Q1" s="85"/>
      <c r="R1" s="86"/>
      <c r="S1" s="86"/>
      <c r="T1" s="87"/>
    </row>
    <row r="2" spans="1:23" x14ac:dyDescent="0.2">
      <c r="A2" s="34" t="s">
        <v>17</v>
      </c>
      <c r="B2" s="34"/>
      <c r="C2" s="34"/>
    </row>
    <row r="3" spans="1:23" x14ac:dyDescent="0.2">
      <c r="A3" s="73" t="s">
        <v>29</v>
      </c>
      <c r="B3" s="73"/>
      <c r="C3" s="73"/>
      <c r="D3" s="73" t="s">
        <v>46</v>
      </c>
      <c r="E3" s="73"/>
      <c r="F3" s="73" t="s">
        <v>47</v>
      </c>
      <c r="G3" s="73"/>
      <c r="H3" s="73" t="s">
        <v>69</v>
      </c>
      <c r="I3" s="73"/>
      <c r="J3" s="73" t="s">
        <v>64</v>
      </c>
      <c r="K3" s="73"/>
      <c r="L3" s="73" t="s">
        <v>65</v>
      </c>
      <c r="M3" s="73"/>
      <c r="N3" s="73" t="s">
        <v>66</v>
      </c>
      <c r="O3" s="73"/>
    </row>
    <row r="4" spans="1:23" x14ac:dyDescent="0.2">
      <c r="A4" s="73"/>
      <c r="B4" s="73"/>
      <c r="C4" s="73"/>
      <c r="D4" s="45" t="s">
        <v>2</v>
      </c>
      <c r="E4" s="45" t="s">
        <v>3</v>
      </c>
      <c r="F4" s="45" t="s">
        <v>2</v>
      </c>
      <c r="G4" s="45" t="s">
        <v>3</v>
      </c>
      <c r="H4" s="45" t="s">
        <v>2</v>
      </c>
      <c r="I4" s="45" t="s">
        <v>3</v>
      </c>
      <c r="J4" s="45" t="s">
        <v>2</v>
      </c>
      <c r="K4" s="45" t="s">
        <v>3</v>
      </c>
      <c r="L4" s="45" t="s">
        <v>2</v>
      </c>
      <c r="M4" s="45" t="s">
        <v>3</v>
      </c>
      <c r="N4" s="45" t="s">
        <v>2</v>
      </c>
      <c r="O4" s="45" t="s">
        <v>3</v>
      </c>
      <c r="T4" s="88"/>
      <c r="U4" s="88"/>
    </row>
    <row r="5" spans="1:23" ht="22.95" customHeight="1" x14ac:dyDescent="0.2">
      <c r="A5" s="89" t="s">
        <v>36</v>
      </c>
      <c r="B5" s="90"/>
      <c r="C5" s="90"/>
      <c r="D5" s="91">
        <v>40221</v>
      </c>
      <c r="E5" s="78">
        <f>D5/$D$5*100</f>
        <v>100</v>
      </c>
      <c r="F5" s="78">
        <v>41338</v>
      </c>
      <c r="G5" s="78">
        <f>F5/$F$5*100</f>
        <v>100</v>
      </c>
      <c r="H5" s="78">
        <v>41733</v>
      </c>
      <c r="I5" s="78">
        <f>H5/$H$5*100</f>
        <v>100</v>
      </c>
      <c r="J5" s="78">
        <v>43908</v>
      </c>
      <c r="K5" s="78">
        <f>J5/$J$5*100</f>
        <v>100</v>
      </c>
      <c r="L5" s="78">
        <v>41425</v>
      </c>
      <c r="M5" s="78">
        <f>L5/$L$5*100</f>
        <v>100</v>
      </c>
      <c r="N5" s="78">
        <v>42599</v>
      </c>
      <c r="O5" s="78">
        <f>N5/$N$5*100</f>
        <v>100</v>
      </c>
      <c r="Q5" s="66" t="s">
        <v>43</v>
      </c>
      <c r="R5" s="66" t="s">
        <v>42</v>
      </c>
      <c r="T5" s="92" t="s">
        <v>88</v>
      </c>
      <c r="U5" s="93" t="s">
        <v>95</v>
      </c>
    </row>
    <row r="6" spans="1:23" ht="22.95" customHeight="1" x14ac:dyDescent="0.2">
      <c r="A6" s="94"/>
      <c r="B6" s="90" t="s">
        <v>30</v>
      </c>
      <c r="C6" s="90"/>
      <c r="D6" s="95">
        <v>26453</v>
      </c>
      <c r="E6" s="79">
        <f>D6/$D$5*100</f>
        <v>65.769125581164062</v>
      </c>
      <c r="F6" s="84">
        <v>28159</v>
      </c>
      <c r="G6" s="79">
        <f>F6/$F$5*100</f>
        <v>68.118922057187092</v>
      </c>
      <c r="H6" s="84">
        <v>28578</v>
      </c>
      <c r="I6" s="79">
        <f>H6/$H$5*100</f>
        <v>68.478182733088914</v>
      </c>
      <c r="J6" s="84">
        <v>29358</v>
      </c>
      <c r="K6" s="79">
        <f>J6/$J$5*100</f>
        <v>66.862530746105492</v>
      </c>
      <c r="L6" s="84">
        <v>29654</v>
      </c>
      <c r="M6" s="79">
        <f>L6/$L$5*100</f>
        <v>71.58479179239589</v>
      </c>
      <c r="N6" s="84">
        <v>31757</v>
      </c>
      <c r="O6" s="79">
        <f>N6/$N$5*100</f>
        <v>74.548698326251795</v>
      </c>
      <c r="Q6" s="66" t="s">
        <v>76</v>
      </c>
      <c r="R6" s="54">
        <f>D5</f>
        <v>40221</v>
      </c>
      <c r="T6" s="44" t="s">
        <v>89</v>
      </c>
      <c r="U6" s="96">
        <v>31757</v>
      </c>
    </row>
    <row r="7" spans="1:23" ht="22.95" customHeight="1" x14ac:dyDescent="0.2">
      <c r="A7" s="94"/>
      <c r="B7" s="90" t="s">
        <v>31</v>
      </c>
      <c r="C7" s="90"/>
      <c r="D7" s="95">
        <v>4277</v>
      </c>
      <c r="E7" s="79">
        <f>D7/$D$5*100</f>
        <v>10.633748539320255</v>
      </c>
      <c r="F7" s="84">
        <v>4310</v>
      </c>
      <c r="G7" s="79">
        <f>F7/$F$5*100</f>
        <v>10.426242198461463</v>
      </c>
      <c r="H7" s="84">
        <v>4380</v>
      </c>
      <c r="I7" s="79">
        <f>H7/$H$5*100</f>
        <v>10.495291495938467</v>
      </c>
      <c r="J7" s="84">
        <v>4448</v>
      </c>
      <c r="K7" s="79">
        <f>J7/$J$5*100</f>
        <v>10.130272387719778</v>
      </c>
      <c r="L7" s="84">
        <v>4601</v>
      </c>
      <c r="M7" s="79">
        <f>L7/$L$5*100</f>
        <v>11.106819553409776</v>
      </c>
      <c r="N7" s="84">
        <v>4644</v>
      </c>
      <c r="O7" s="79">
        <f>N7/$N$5*100</f>
        <v>10.901664358318271</v>
      </c>
      <c r="Q7" s="66" t="s">
        <v>77</v>
      </c>
      <c r="R7" s="54">
        <f>F5</f>
        <v>41338</v>
      </c>
      <c r="T7" s="44" t="s">
        <v>90</v>
      </c>
      <c r="U7" s="96">
        <v>4644</v>
      </c>
    </row>
    <row r="8" spans="1:23" ht="22.95" customHeight="1" x14ac:dyDescent="0.2">
      <c r="A8" s="94"/>
      <c r="B8" s="89" t="s">
        <v>32</v>
      </c>
      <c r="C8" s="90"/>
      <c r="D8" s="95">
        <v>9491</v>
      </c>
      <c r="E8" s="79">
        <f>D8/$D$5*100</f>
        <v>23.597125879515676</v>
      </c>
      <c r="F8" s="84">
        <v>8869</v>
      </c>
      <c r="G8" s="79">
        <f>F8/$F$5*100</f>
        <v>21.454835744351445</v>
      </c>
      <c r="H8" s="84">
        <v>8775</v>
      </c>
      <c r="I8" s="79">
        <f>H8/$H$5*100</f>
        <v>21.026525770972611</v>
      </c>
      <c r="J8" s="84">
        <v>10102</v>
      </c>
      <c r="K8" s="79">
        <f>J8/$J$5*100</f>
        <v>23.007196866174727</v>
      </c>
      <c r="L8" s="84">
        <v>7170</v>
      </c>
      <c r="M8" s="79">
        <f>L8/$L$5*100</f>
        <v>17.308388654194324</v>
      </c>
      <c r="N8" s="84">
        <v>6198</v>
      </c>
      <c r="O8" s="79">
        <f>N8/$N$5*100</f>
        <v>14.549637315429939</v>
      </c>
      <c r="Q8" s="66" t="s">
        <v>78</v>
      </c>
      <c r="R8" s="54">
        <f>H5</f>
        <v>41733</v>
      </c>
      <c r="T8" s="44" t="s">
        <v>94</v>
      </c>
      <c r="U8" s="96">
        <v>1440</v>
      </c>
      <c r="V8" s="44" t="s">
        <v>91</v>
      </c>
      <c r="W8" s="96">
        <v>6198</v>
      </c>
    </row>
    <row r="9" spans="1:23" ht="22.95" customHeight="1" x14ac:dyDescent="0.2">
      <c r="A9" s="94"/>
      <c r="B9" s="94"/>
      <c r="C9" s="46" t="s">
        <v>33</v>
      </c>
      <c r="D9" s="97">
        <v>5658</v>
      </c>
      <c r="E9" s="98">
        <f>D9/$D$5*100</f>
        <v>14.067278287461773</v>
      </c>
      <c r="F9" s="99">
        <v>4937</v>
      </c>
      <c r="G9" s="98">
        <f>F9/$F$5*100</f>
        <v>11.943006434757367</v>
      </c>
      <c r="H9" s="99">
        <v>4742</v>
      </c>
      <c r="I9" s="98">
        <f>H9/$H$5*100</f>
        <v>11.362710564780869</v>
      </c>
      <c r="J9" s="99">
        <v>6048</v>
      </c>
      <c r="K9" s="98">
        <f>J9/$J$5*100</f>
        <v>13.774255261000274</v>
      </c>
      <c r="L9" s="99">
        <v>2708</v>
      </c>
      <c r="M9" s="98">
        <f>L9/$L$5*100</f>
        <v>6.5371152685576348</v>
      </c>
      <c r="N9" s="99">
        <v>1440</v>
      </c>
      <c r="O9" s="98">
        <f>N9/$N$5*100</f>
        <v>3.3803610413389986</v>
      </c>
      <c r="Q9" s="66" t="s">
        <v>79</v>
      </c>
      <c r="R9" s="54">
        <f>J5</f>
        <v>43908</v>
      </c>
      <c r="T9" s="44" t="s">
        <v>92</v>
      </c>
      <c r="U9" s="96">
        <v>68</v>
      </c>
    </row>
    <row r="10" spans="1:23" ht="22.95" customHeight="1" x14ac:dyDescent="0.2">
      <c r="A10" s="94"/>
      <c r="B10" s="94"/>
      <c r="C10" s="49" t="s">
        <v>34</v>
      </c>
      <c r="D10" s="100">
        <v>77</v>
      </c>
      <c r="E10" s="51">
        <f t="shared" ref="E10:E11" si="0">D10/$D$5*100</f>
        <v>0.19144228139529101</v>
      </c>
      <c r="F10" s="101">
        <v>68</v>
      </c>
      <c r="G10" s="51">
        <f t="shared" ref="G10:G11" si="1">F10/$F$5*100</f>
        <v>0.16449755672746624</v>
      </c>
      <c r="H10" s="102">
        <v>30</v>
      </c>
      <c r="I10" s="51">
        <f t="shared" ref="I10:I11" si="2">H10/$H$5*100</f>
        <v>7.1885558191359361E-2</v>
      </c>
      <c r="J10" s="102">
        <v>28</v>
      </c>
      <c r="K10" s="51">
        <f t="shared" ref="K10:K11" si="3">J10/$J$5*100</f>
        <v>6.3769700282408678E-2</v>
      </c>
      <c r="L10" s="101">
        <v>119</v>
      </c>
      <c r="M10" s="51">
        <f t="shared" ref="M10:M11" si="4">L10/$L$5*100</f>
        <v>0.28726614363307179</v>
      </c>
      <c r="N10" s="101">
        <v>68</v>
      </c>
      <c r="O10" s="51">
        <f t="shared" ref="O10:O11" si="5">N10/$N$5*100</f>
        <v>0.15962816028545271</v>
      </c>
      <c r="Q10" s="66" t="s">
        <v>65</v>
      </c>
      <c r="R10" s="54">
        <f>L5</f>
        <v>41425</v>
      </c>
      <c r="T10" s="44" t="s">
        <v>93</v>
      </c>
      <c r="U10" s="96">
        <v>4690</v>
      </c>
    </row>
    <row r="11" spans="1:23" ht="22.95" customHeight="1" x14ac:dyDescent="0.2">
      <c r="A11" s="103"/>
      <c r="B11" s="103"/>
      <c r="C11" s="60" t="s">
        <v>35</v>
      </c>
      <c r="D11" s="104">
        <v>3756</v>
      </c>
      <c r="E11" s="62">
        <f t="shared" si="0"/>
        <v>9.3384053106586116</v>
      </c>
      <c r="F11" s="105">
        <v>3864</v>
      </c>
      <c r="G11" s="62">
        <f t="shared" si="1"/>
        <v>9.3473317528666122</v>
      </c>
      <c r="H11" s="105">
        <v>4003</v>
      </c>
      <c r="I11" s="62">
        <f t="shared" si="2"/>
        <v>9.5919296480003826</v>
      </c>
      <c r="J11" s="105">
        <v>4026</v>
      </c>
      <c r="K11" s="62">
        <f t="shared" si="3"/>
        <v>9.1691719048920461</v>
      </c>
      <c r="L11" s="105">
        <v>4343</v>
      </c>
      <c r="M11" s="62">
        <f t="shared" si="4"/>
        <v>10.484007242003621</v>
      </c>
      <c r="N11" s="105">
        <v>4690</v>
      </c>
      <c r="O11" s="62">
        <f t="shared" si="5"/>
        <v>11.009648113805488</v>
      </c>
      <c r="Q11" s="66" t="s">
        <v>66</v>
      </c>
      <c r="R11" s="54">
        <f>N5</f>
        <v>42599</v>
      </c>
    </row>
    <row r="12" spans="1:23" x14ac:dyDescent="0.2">
      <c r="A12" s="106" t="s">
        <v>96</v>
      </c>
      <c r="O12" s="43" t="s">
        <v>16</v>
      </c>
      <c r="Q12" s="66"/>
      <c r="R12" s="54"/>
    </row>
    <row r="13" spans="1:23" x14ac:dyDescent="0.2">
      <c r="A13" s="106" t="s">
        <v>97</v>
      </c>
      <c r="H13" s="107"/>
      <c r="Q13" s="66"/>
      <c r="R13" s="54"/>
    </row>
    <row r="14" spans="1:23" x14ac:dyDescent="0.2">
      <c r="D14" s="107"/>
    </row>
  </sheetData>
  <mergeCells count="12">
    <mergeCell ref="A1:O1"/>
    <mergeCell ref="B8:C8"/>
    <mergeCell ref="A3:C4"/>
    <mergeCell ref="A5:C5"/>
    <mergeCell ref="B6:C6"/>
    <mergeCell ref="H3:I3"/>
    <mergeCell ref="J3:K3"/>
    <mergeCell ref="L3:M3"/>
    <mergeCell ref="N3:O3"/>
    <mergeCell ref="D3:E3"/>
    <mergeCell ref="F3:G3"/>
    <mergeCell ref="B7:C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3-1</vt:lpstr>
      <vt:lpstr>3-2</vt:lpstr>
      <vt:lpstr>3-3</vt:lpstr>
      <vt:lpstr>3-4</vt:lpstr>
      <vt:lpstr>'3-1'!Print_Area</vt:lpstr>
      <vt:lpstr>'3-2'!Print_Area</vt:lpstr>
      <vt:lpstr>'3-3'!Print_Area</vt:lpstr>
      <vt:lpstr>'3-4'!Print_Area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kng1162</dc:creator>
  <cp:lastModifiedBy>KNG0282</cp:lastModifiedBy>
  <cp:lastPrinted>2026-03-30T08:36:58Z</cp:lastPrinted>
  <dcterms:created xsi:type="dcterms:W3CDTF">2007-01-11T04:49:35Z</dcterms:created>
  <dcterms:modified xsi:type="dcterms:W3CDTF">2026-03-30T08:41:29Z</dcterms:modified>
</cp:coreProperties>
</file>