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CBE6A170-0E13-4BE3-BE81-92FC4F05845E}" xr6:coauthVersionLast="36" xr6:coauthVersionMax="47" xr10:uidLastSave="{00000000-0000-0000-0000-000000000000}"/>
  <bookViews>
    <workbookView xWindow="-108" yWindow="-108" windowWidth="23256" windowHeight="12456" firstSheet="3" activeTab="13" xr2:uid="{AD6149F4-625A-41DD-A526-F04AD4350434}"/>
  </bookViews>
  <sheets>
    <sheet name="2-1" sheetId="1" r:id="rId1"/>
    <sheet name="2-2" sheetId="2" r:id="rId2"/>
    <sheet name="2-3" sheetId="3" r:id="rId3"/>
    <sheet name="2-4" sheetId="18" r:id="rId4"/>
    <sheet name="2-5" sheetId="17" r:id="rId5"/>
    <sheet name="2-6" sheetId="14" r:id="rId6"/>
    <sheet name="2-7" sheetId="16" r:id="rId7"/>
    <sheet name="2-8" sheetId="15" r:id="rId8"/>
    <sheet name="2-9" sheetId="13" r:id="rId9"/>
    <sheet name="2-10" sheetId="12" r:id="rId10"/>
    <sheet name="2-11" sheetId="11" r:id="rId11"/>
    <sheet name="2-12" sheetId="10" r:id="rId12"/>
    <sheet name="2-13" sheetId="9" r:id="rId13"/>
    <sheet name="2-14" sheetId="8" r:id="rId14"/>
    <sheet name="2-15" sheetId="7" r:id="rId15"/>
    <sheet name="2-16" sheetId="6" r:id="rId16"/>
    <sheet name="2-17" sheetId="5" r:id="rId17"/>
    <sheet name="2-18" sheetId="4" r:id="rId18"/>
  </sheets>
  <definedNames>
    <definedName name="_xlnm.Print_Area" localSheetId="0">'2-1'!$A$1:$G$39</definedName>
    <definedName name="_xlnm.Print_Area" localSheetId="9">'2-10'!$A$1:$L$48</definedName>
    <definedName name="_xlnm.Print_Area" localSheetId="10">'2-11'!$A$1:$K$47</definedName>
    <definedName name="_xlnm.Print_Area" localSheetId="11">'2-12'!$A$1:$T$31</definedName>
    <definedName name="_xlnm.Print_Area" localSheetId="17">'2-18'!$A$1:$J$23</definedName>
    <definedName name="_xlnm.Print_Area" localSheetId="1">'2-2'!$A$1:$U$50</definedName>
    <definedName name="_xlnm.Print_Area" localSheetId="2">'2-3'!$A$1:$K$31</definedName>
    <definedName name="_xlnm.Print_Area" localSheetId="5">'2-6'!$A$1:$K$43</definedName>
    <definedName name="_xlnm.Print_Area" localSheetId="6">'2-7'!$A$1:$I$16</definedName>
    <definedName name="_xlnm.Print_Area" localSheetId="7">'2-8'!$A$1:$T$41</definedName>
    <definedName name="_xlnm.Print_Area" localSheetId="8">'2-9'!$A$1:$U$37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4" l="1"/>
  <c r="P7" i="14"/>
  <c r="P8" i="14"/>
  <c r="Q9" i="14"/>
  <c r="P9" i="14" s="1"/>
  <c r="R9" i="14"/>
  <c r="J10" i="5"/>
  <c r="I10" i="5"/>
  <c r="H10" i="5" s="1"/>
  <c r="P5" i="14" l="1"/>
  <c r="H8" i="14"/>
  <c r="F10" i="6" l="1"/>
  <c r="D16" i="9"/>
  <c r="C16" i="9"/>
  <c r="B16" i="9"/>
  <c r="O14" i="10"/>
  <c r="O10" i="10"/>
  <c r="O6" i="10"/>
  <c r="I10" i="11"/>
  <c r="D34" i="13"/>
  <c r="B10" i="18" l="1"/>
  <c r="B9" i="18"/>
  <c r="B8" i="18"/>
  <c r="B7" i="18"/>
  <c r="B6" i="18"/>
  <c r="B5" i="18"/>
  <c r="B4" i="18"/>
  <c r="G16" i="17" l="1"/>
  <c r="F16" i="17"/>
  <c r="G15" i="17"/>
  <c r="F15" i="17"/>
  <c r="F14" i="17"/>
  <c r="F13" i="17"/>
  <c r="C13" i="17"/>
  <c r="G14" i="17" s="1"/>
  <c r="F12" i="17"/>
  <c r="C12" i="17"/>
  <c r="F11" i="17"/>
  <c r="C11" i="17"/>
  <c r="F10" i="17"/>
  <c r="C10" i="17"/>
  <c r="F9" i="17"/>
  <c r="C9" i="17"/>
  <c r="F8" i="17"/>
  <c r="C8" i="17"/>
  <c r="F7" i="17"/>
  <c r="C7" i="17"/>
  <c r="F6" i="17"/>
  <c r="C6" i="17"/>
  <c r="C5" i="17"/>
  <c r="G8" i="17" l="1"/>
  <c r="G12" i="17"/>
  <c r="G9" i="17"/>
  <c r="G6" i="17"/>
  <c r="G10" i="17"/>
  <c r="G13" i="17"/>
  <c r="G7" i="17"/>
  <c r="G11" i="17"/>
  <c r="C14" i="16"/>
  <c r="B14" i="16" s="1"/>
  <c r="C12" i="16"/>
  <c r="G12" i="16" s="1"/>
  <c r="C11" i="16"/>
  <c r="G11" i="16" s="1"/>
  <c r="C10" i="16"/>
  <c r="G10" i="16" s="1"/>
  <c r="B10" i="16"/>
  <c r="M9" i="16"/>
  <c r="C9" i="16"/>
  <c r="B9" i="16" s="1"/>
  <c r="M8" i="16"/>
  <c r="C8" i="16"/>
  <c r="G8" i="16" s="1"/>
  <c r="M7" i="16"/>
  <c r="C7" i="16"/>
  <c r="G7" i="16" s="1"/>
  <c r="M6" i="16"/>
  <c r="C6" i="16"/>
  <c r="G6" i="16" s="1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F35" i="15"/>
  <c r="F34" i="15"/>
  <c r="F33" i="15" s="1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2" i="15"/>
  <c r="F31" i="15"/>
  <c r="F30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8" i="15"/>
  <c r="F27" i="15"/>
  <c r="F26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29" i="15" l="1"/>
  <c r="B6" i="16"/>
  <c r="G14" i="16"/>
  <c r="M10" i="16"/>
  <c r="N8" i="16" s="1"/>
  <c r="B11" i="16"/>
  <c r="F25" i="15"/>
  <c r="B12" i="16"/>
  <c r="N9" i="16"/>
  <c r="G9" i="16"/>
  <c r="B8" i="16"/>
  <c r="N6" i="16"/>
  <c r="B7" i="16"/>
  <c r="N7" i="16" l="1"/>
  <c r="H16" i="14"/>
  <c r="E16" i="14"/>
  <c r="B16" i="14"/>
  <c r="H14" i="14"/>
  <c r="E14" i="14"/>
  <c r="B14" i="14"/>
  <c r="H13" i="14"/>
  <c r="E13" i="14"/>
  <c r="B13" i="14"/>
  <c r="H12" i="14"/>
  <c r="E12" i="14"/>
  <c r="B12" i="14"/>
  <c r="H11" i="14"/>
  <c r="E11" i="14"/>
  <c r="B11" i="14"/>
  <c r="H10" i="14"/>
  <c r="E10" i="14"/>
  <c r="B10" i="14"/>
  <c r="H9" i="14"/>
  <c r="E9" i="14"/>
  <c r="B9" i="14"/>
  <c r="E8" i="14"/>
  <c r="B8" i="14"/>
  <c r="H7" i="14"/>
  <c r="E7" i="14"/>
  <c r="B7" i="14"/>
  <c r="H6" i="14"/>
  <c r="E6" i="14"/>
  <c r="B6" i="14"/>
  <c r="H5" i="14"/>
  <c r="E5" i="14"/>
  <c r="B5" i="14"/>
  <c r="C36" i="13"/>
  <c r="C35" i="13"/>
  <c r="C34" i="13" s="1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C33" i="13"/>
  <c r="C32" i="13"/>
  <c r="C31" i="13" s="1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0" i="13"/>
  <c r="C29" i="13"/>
  <c r="C28" i="13" s="1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T27" i="13"/>
  <c r="C27" i="13"/>
  <c r="T26" i="13"/>
  <c r="C26" i="13" s="1"/>
  <c r="T25" i="13"/>
  <c r="C25" i="13" s="1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20" i="11"/>
  <c r="F45" i="12"/>
  <c r="B45" i="12"/>
  <c r="F44" i="12"/>
  <c r="B44" i="12"/>
  <c r="F43" i="12"/>
  <c r="B43" i="12"/>
  <c r="F42" i="12"/>
  <c r="B42" i="12"/>
  <c r="J41" i="12"/>
  <c r="F41" i="12"/>
  <c r="B41" i="12"/>
  <c r="J40" i="12"/>
  <c r="H40" i="12"/>
  <c r="G40" i="12"/>
  <c r="D40" i="12"/>
  <c r="C40" i="12"/>
  <c r="J39" i="12"/>
  <c r="F39" i="12"/>
  <c r="B39" i="12"/>
  <c r="J38" i="12"/>
  <c r="F38" i="12"/>
  <c r="B38" i="12"/>
  <c r="J37" i="12"/>
  <c r="F37" i="12"/>
  <c r="B37" i="12"/>
  <c r="J36" i="12"/>
  <c r="F36" i="12"/>
  <c r="B36" i="12"/>
  <c r="J35" i="12"/>
  <c r="F35" i="12"/>
  <c r="B35" i="12"/>
  <c r="L34" i="12"/>
  <c r="K34" i="12"/>
  <c r="H34" i="12"/>
  <c r="G34" i="12"/>
  <c r="D34" i="12"/>
  <c r="C34" i="12"/>
  <c r="J33" i="12"/>
  <c r="F33" i="12"/>
  <c r="B33" i="12"/>
  <c r="J32" i="12"/>
  <c r="F32" i="12"/>
  <c r="B32" i="12"/>
  <c r="J31" i="12"/>
  <c r="F31" i="12"/>
  <c r="B31" i="12"/>
  <c r="J30" i="12"/>
  <c r="F30" i="12"/>
  <c r="B30" i="12"/>
  <c r="J29" i="12"/>
  <c r="F29" i="12"/>
  <c r="B29" i="12"/>
  <c r="L28" i="12"/>
  <c r="K28" i="12"/>
  <c r="H28" i="12"/>
  <c r="G28" i="12"/>
  <c r="D28" i="12"/>
  <c r="C28" i="12"/>
  <c r="J27" i="12"/>
  <c r="F27" i="12"/>
  <c r="B27" i="12"/>
  <c r="J26" i="12"/>
  <c r="F26" i="12"/>
  <c r="B26" i="12"/>
  <c r="J25" i="12"/>
  <c r="F25" i="12"/>
  <c r="B25" i="12"/>
  <c r="J24" i="12"/>
  <c r="F24" i="12"/>
  <c r="B24" i="12"/>
  <c r="J23" i="12"/>
  <c r="J22" i="12" s="1"/>
  <c r="F23" i="12"/>
  <c r="B23" i="12"/>
  <c r="L22" i="12"/>
  <c r="K22" i="12"/>
  <c r="H22" i="12"/>
  <c r="G22" i="12"/>
  <c r="D22" i="12"/>
  <c r="C22" i="12"/>
  <c r="J21" i="12"/>
  <c r="F21" i="12"/>
  <c r="B21" i="12"/>
  <c r="J20" i="12"/>
  <c r="F20" i="12"/>
  <c r="B20" i="12"/>
  <c r="J19" i="12"/>
  <c r="F19" i="12"/>
  <c r="B19" i="12"/>
  <c r="J18" i="12"/>
  <c r="F18" i="12"/>
  <c r="B18" i="12"/>
  <c r="J17" i="12"/>
  <c r="F17" i="12"/>
  <c r="B17" i="12"/>
  <c r="L16" i="12"/>
  <c r="K16" i="12"/>
  <c r="H16" i="12"/>
  <c r="G16" i="12"/>
  <c r="D16" i="12"/>
  <c r="C16" i="12"/>
  <c r="J15" i="12"/>
  <c r="F15" i="12"/>
  <c r="B15" i="12"/>
  <c r="J14" i="12"/>
  <c r="F14" i="12"/>
  <c r="B14" i="12"/>
  <c r="J13" i="12"/>
  <c r="F13" i="12"/>
  <c r="B13" i="12"/>
  <c r="J12" i="12"/>
  <c r="F12" i="12"/>
  <c r="B12" i="12"/>
  <c r="J11" i="12"/>
  <c r="F11" i="12"/>
  <c r="B11" i="12"/>
  <c r="L10" i="12"/>
  <c r="K10" i="12"/>
  <c r="H10" i="12"/>
  <c r="G10" i="12"/>
  <c r="D10" i="12"/>
  <c r="C10" i="12"/>
  <c r="J9" i="12"/>
  <c r="F9" i="12"/>
  <c r="B9" i="12"/>
  <c r="J8" i="12"/>
  <c r="F8" i="12"/>
  <c r="B8" i="12"/>
  <c r="J7" i="12"/>
  <c r="F7" i="12"/>
  <c r="B7" i="12"/>
  <c r="J6" i="12"/>
  <c r="F6" i="12"/>
  <c r="B6" i="12"/>
  <c r="J5" i="12"/>
  <c r="F5" i="12"/>
  <c r="B5" i="12"/>
  <c r="L4" i="12"/>
  <c r="K4" i="12"/>
  <c r="H4" i="12"/>
  <c r="G4" i="12"/>
  <c r="D4" i="12"/>
  <c r="C4" i="12"/>
  <c r="B28" i="12" l="1"/>
  <c r="K44" i="12"/>
  <c r="F16" i="12"/>
  <c r="J16" i="12"/>
  <c r="J28" i="12"/>
  <c r="K45" i="12"/>
  <c r="L44" i="12"/>
  <c r="J44" i="12" s="1"/>
  <c r="B40" i="12"/>
  <c r="F4" i="12"/>
  <c r="J34" i="12"/>
  <c r="F40" i="12"/>
  <c r="K42" i="12"/>
  <c r="J10" i="12"/>
  <c r="F10" i="12"/>
  <c r="L45" i="12"/>
  <c r="B16" i="12"/>
  <c r="L43" i="12"/>
  <c r="F28" i="12"/>
  <c r="B4" i="12"/>
  <c r="F34" i="12"/>
  <c r="B22" i="12"/>
  <c r="K43" i="12"/>
  <c r="B34" i="12"/>
  <c r="J4" i="12"/>
  <c r="B10" i="12"/>
  <c r="F22" i="12"/>
  <c r="L42" i="12"/>
  <c r="J45" i="12" l="1"/>
  <c r="J42" i="12"/>
  <c r="J43" i="12"/>
  <c r="I28" i="11"/>
  <c r="F28" i="11"/>
  <c r="C28" i="11"/>
  <c r="I27" i="11"/>
  <c r="F27" i="11"/>
  <c r="C27" i="11"/>
  <c r="I26" i="11"/>
  <c r="F26" i="11"/>
  <c r="C26" i="11"/>
  <c r="I25" i="11"/>
  <c r="F25" i="11"/>
  <c r="C25" i="11"/>
  <c r="O24" i="11"/>
  <c r="I24" i="11"/>
  <c r="F24" i="11"/>
  <c r="C24" i="11"/>
  <c r="I23" i="11"/>
  <c r="F23" i="11"/>
  <c r="C23" i="11"/>
  <c r="I22" i="11"/>
  <c r="F22" i="11"/>
  <c r="I21" i="11"/>
  <c r="F21" i="11"/>
  <c r="C21" i="11"/>
  <c r="I20" i="11"/>
  <c r="F20" i="11"/>
  <c r="I19" i="11"/>
  <c r="F19" i="11"/>
  <c r="C19" i="11"/>
  <c r="I18" i="11"/>
  <c r="F18" i="11"/>
  <c r="C18" i="11"/>
  <c r="I17" i="11"/>
  <c r="F17" i="11"/>
  <c r="C17" i="11"/>
  <c r="I16" i="11"/>
  <c r="F16" i="11"/>
  <c r="C16" i="11"/>
  <c r="I15" i="11"/>
  <c r="F15" i="11"/>
  <c r="C15" i="11"/>
  <c r="I14" i="11"/>
  <c r="F14" i="11"/>
  <c r="C14" i="11"/>
  <c r="K13" i="11"/>
  <c r="J13" i="11"/>
  <c r="H13" i="11"/>
  <c r="G13" i="11"/>
  <c r="F13" i="11" s="1"/>
  <c r="E13" i="11"/>
  <c r="D13" i="11"/>
  <c r="I12" i="11"/>
  <c r="F12" i="11"/>
  <c r="C12" i="11"/>
  <c r="I11" i="11"/>
  <c r="F11" i="11"/>
  <c r="C11" i="11"/>
  <c r="K9" i="11"/>
  <c r="J9" i="11"/>
  <c r="H9" i="11"/>
  <c r="G9" i="11"/>
  <c r="F9" i="11"/>
  <c r="E9" i="11"/>
  <c r="D9" i="11"/>
  <c r="C9" i="11" s="1"/>
  <c r="R8" i="11"/>
  <c r="I8" i="11"/>
  <c r="F8" i="11"/>
  <c r="C8" i="11"/>
  <c r="R7" i="11"/>
  <c r="R6" i="11"/>
  <c r="I6" i="11"/>
  <c r="F6" i="11"/>
  <c r="C6" i="11"/>
  <c r="R5" i="11"/>
  <c r="K5" i="11"/>
  <c r="J5" i="11"/>
  <c r="H5" i="11"/>
  <c r="H29" i="11" s="1"/>
  <c r="G5" i="11"/>
  <c r="G29" i="11" s="1"/>
  <c r="E5" i="11"/>
  <c r="D5" i="11"/>
  <c r="C5" i="11" s="1"/>
  <c r="C15" i="10"/>
  <c r="C11" i="10"/>
  <c r="C10" i="10" s="1"/>
  <c r="C8" i="10"/>
  <c r="C9" i="10"/>
  <c r="C7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4" i="10" s="1"/>
  <c r="T14" i="10"/>
  <c r="S14" i="10"/>
  <c r="R14" i="10"/>
  <c r="Q14" i="10"/>
  <c r="P14" i="10"/>
  <c r="N14" i="10"/>
  <c r="M14" i="10"/>
  <c r="L14" i="10"/>
  <c r="K14" i="10"/>
  <c r="J14" i="10"/>
  <c r="I14" i="10"/>
  <c r="H14" i="10"/>
  <c r="G14" i="10"/>
  <c r="F14" i="10"/>
  <c r="E14" i="10"/>
  <c r="D14" i="10"/>
  <c r="C13" i="10"/>
  <c r="C12" i="10"/>
  <c r="T10" i="10"/>
  <c r="S10" i="10"/>
  <c r="R10" i="10"/>
  <c r="Q10" i="10"/>
  <c r="P10" i="10"/>
  <c r="N10" i="10"/>
  <c r="M10" i="10"/>
  <c r="L10" i="10"/>
  <c r="K10" i="10"/>
  <c r="J10" i="10"/>
  <c r="I10" i="10"/>
  <c r="H10" i="10"/>
  <c r="G10" i="10"/>
  <c r="F10" i="10"/>
  <c r="E10" i="10"/>
  <c r="D10" i="10"/>
  <c r="T6" i="10"/>
  <c r="T30" i="10" s="1"/>
  <c r="S6" i="10"/>
  <c r="R6" i="10"/>
  <c r="Q6" i="10"/>
  <c r="P6" i="10"/>
  <c r="N6" i="10"/>
  <c r="M6" i="10"/>
  <c r="L6" i="10"/>
  <c r="K6" i="10"/>
  <c r="J6" i="10"/>
  <c r="I6" i="10"/>
  <c r="H6" i="10"/>
  <c r="G6" i="10"/>
  <c r="F6" i="10"/>
  <c r="E6" i="10"/>
  <c r="D6" i="10"/>
  <c r="B15" i="9"/>
  <c r="B14" i="9"/>
  <c r="B13" i="9"/>
  <c r="B12" i="9"/>
  <c r="B11" i="9"/>
  <c r="B10" i="9"/>
  <c r="B9" i="9"/>
  <c r="B8" i="9"/>
  <c r="B7" i="9"/>
  <c r="B6" i="9"/>
  <c r="B5" i="9"/>
  <c r="B4" i="9"/>
  <c r="E30" i="10" l="1"/>
  <c r="M30" i="10"/>
  <c r="J29" i="11"/>
  <c r="K29" i="11"/>
  <c r="I9" i="11"/>
  <c r="C13" i="11"/>
  <c r="R30" i="10"/>
  <c r="C29" i="11"/>
  <c r="J30" i="10"/>
  <c r="E29" i="11"/>
  <c r="I13" i="11"/>
  <c r="F30" i="10"/>
  <c r="N30" i="10"/>
  <c r="R9" i="11"/>
  <c r="G30" i="10"/>
  <c r="O30" i="10"/>
  <c r="S30" i="10"/>
  <c r="H30" i="10"/>
  <c r="P30" i="10"/>
  <c r="D29" i="11"/>
  <c r="D30" i="10"/>
  <c r="L30" i="10"/>
  <c r="I30" i="10"/>
  <c r="Q30" i="10"/>
  <c r="I5" i="11"/>
  <c r="F5" i="11"/>
  <c r="F29" i="11" s="1"/>
  <c r="C6" i="10"/>
  <c r="C30" i="10" s="1"/>
  <c r="K30" i="10"/>
  <c r="D16" i="8"/>
  <c r="D15" i="8"/>
  <c r="D14" i="8"/>
  <c r="K13" i="8"/>
  <c r="D13" i="8" s="1"/>
  <c r="D12" i="8"/>
  <c r="D11" i="8"/>
  <c r="D10" i="8"/>
  <c r="K9" i="8"/>
  <c r="D9" i="8"/>
  <c r="K8" i="8"/>
  <c r="D8" i="8"/>
  <c r="K7" i="8"/>
  <c r="D7" i="8" s="1"/>
  <c r="K6" i="8"/>
  <c r="D6" i="8"/>
  <c r="B11" i="7"/>
  <c r="B10" i="7"/>
  <c r="B9" i="7"/>
  <c r="B8" i="7"/>
  <c r="B7" i="7"/>
  <c r="B6" i="7"/>
  <c r="B5" i="7"/>
  <c r="I29" i="11" l="1"/>
  <c r="G12" i="6"/>
  <c r="F12" i="6"/>
  <c r="G11" i="6"/>
  <c r="F11" i="6"/>
  <c r="G10" i="6"/>
  <c r="G9" i="6"/>
  <c r="F9" i="6"/>
  <c r="G8" i="6"/>
  <c r="F8" i="6"/>
  <c r="G7" i="6"/>
  <c r="F7" i="6"/>
  <c r="G6" i="6"/>
  <c r="F6" i="6"/>
  <c r="H22" i="5" l="1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G10" i="5"/>
  <c r="G9" i="5" s="1"/>
  <c r="F10" i="5"/>
  <c r="F9" i="5" s="1"/>
  <c r="E9" i="5" s="1"/>
  <c r="E10" i="5"/>
  <c r="I9" i="5"/>
  <c r="H8" i="5"/>
  <c r="E8" i="5"/>
  <c r="H7" i="5"/>
  <c r="E7" i="5"/>
  <c r="J6" i="5"/>
  <c r="I6" i="5"/>
  <c r="H6" i="5" s="1"/>
  <c r="G6" i="5"/>
  <c r="F6" i="5"/>
  <c r="E6" i="5" s="1"/>
  <c r="H5" i="5"/>
  <c r="E5" i="5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J10" i="4"/>
  <c r="J9" i="4" s="1"/>
  <c r="I10" i="4"/>
  <c r="G10" i="4"/>
  <c r="G9" i="4" s="1"/>
  <c r="F10" i="4"/>
  <c r="E10" i="4" s="1"/>
  <c r="H8" i="4"/>
  <c r="E8" i="4"/>
  <c r="H7" i="4"/>
  <c r="E7" i="4"/>
  <c r="J6" i="4"/>
  <c r="H6" i="4" s="1"/>
  <c r="I6" i="4"/>
  <c r="G6" i="4"/>
  <c r="F6" i="4"/>
  <c r="E6" i="4" s="1"/>
  <c r="H5" i="4"/>
  <c r="E5" i="4"/>
  <c r="H10" i="4" l="1"/>
  <c r="J9" i="5"/>
  <c r="H9" i="5" s="1"/>
  <c r="F9" i="4"/>
  <c r="E9" i="4" s="1"/>
  <c r="I9" i="4"/>
  <c r="H9" i="4" s="1"/>
  <c r="H11" i="3" l="1"/>
  <c r="I11" i="3" s="1"/>
  <c r="D11" i="3"/>
  <c r="E11" i="3" s="1"/>
  <c r="H10" i="3"/>
  <c r="I10" i="3" s="1"/>
  <c r="D10" i="3"/>
  <c r="E10" i="3" s="1"/>
  <c r="H9" i="3"/>
  <c r="I9" i="3" s="1"/>
  <c r="D9" i="3"/>
  <c r="E9" i="3" s="1"/>
  <c r="H8" i="3"/>
  <c r="I8" i="3" s="1"/>
  <c r="D8" i="3"/>
  <c r="E8" i="3" s="1"/>
  <c r="H7" i="3"/>
  <c r="I7" i="3" s="1"/>
  <c r="D7" i="3"/>
  <c r="E7" i="3" s="1"/>
  <c r="H6" i="3"/>
  <c r="I6" i="3" s="1"/>
  <c r="D6" i="3"/>
  <c r="E6" i="3" s="1"/>
  <c r="G15" i="1"/>
  <c r="F15" i="1"/>
  <c r="G14" i="1"/>
  <c r="F14" i="1"/>
  <c r="G13" i="1"/>
  <c r="F13" i="1"/>
  <c r="G12" i="1"/>
  <c r="F12" i="1"/>
  <c r="G11" i="1"/>
  <c r="F11" i="1"/>
  <c r="F10" i="1"/>
  <c r="C9" i="1"/>
  <c r="G10" i="1" s="1"/>
  <c r="C8" i="1"/>
  <c r="F8" i="1" s="1"/>
  <c r="C7" i="1"/>
  <c r="C6" i="1"/>
  <c r="F6" i="1" s="1"/>
  <c r="C5" i="1"/>
  <c r="G6" i="1" s="1"/>
  <c r="G7" i="1" l="1"/>
  <c r="F7" i="1"/>
  <c r="F5" i="1"/>
  <c r="G8" i="1"/>
  <c r="F9" i="1"/>
  <c r="G9" i="1"/>
</calcChain>
</file>

<file path=xl/sharedStrings.xml><?xml version="1.0" encoding="utf-8"?>
<sst xmlns="http://schemas.openxmlformats.org/spreadsheetml/2006/main" count="786" uniqueCount="394">
  <si>
    <t>（１）住民登録人口の推移</t>
    <rPh sb="3" eb="5">
      <t>ジュウミン</t>
    </rPh>
    <rPh sb="5" eb="7">
      <t>トウロク</t>
    </rPh>
    <rPh sb="7" eb="9">
      <t>ジンコウ</t>
    </rPh>
    <rPh sb="10" eb="12">
      <t>スイイ</t>
    </rPh>
    <phoneticPr fontId="3"/>
  </si>
  <si>
    <t>各年度3月末現在</t>
    <rPh sb="0" eb="2">
      <t>カクネン</t>
    </rPh>
    <rPh sb="2" eb="3">
      <t>ド</t>
    </rPh>
    <rPh sb="4" eb="6">
      <t>ガツマツ</t>
    </rPh>
    <rPh sb="6" eb="8">
      <t>ゲンザイ</t>
    </rPh>
    <phoneticPr fontId="3"/>
  </si>
  <si>
    <t>年　度</t>
    <rPh sb="0" eb="1">
      <t>トシ</t>
    </rPh>
    <rPh sb="2" eb="3">
      <t>ド</t>
    </rPh>
    <phoneticPr fontId="3"/>
  </si>
  <si>
    <t>世帯数</t>
    <rPh sb="0" eb="3">
      <t>セタイスウ</t>
    </rPh>
    <phoneticPr fontId="3"/>
  </si>
  <si>
    <t>人　　　　　口</t>
    <rPh sb="0" eb="1">
      <t>ヒト</t>
    </rPh>
    <rPh sb="6" eb="7">
      <t>クチ</t>
    </rPh>
    <phoneticPr fontId="3"/>
  </si>
  <si>
    <t>1世帯あたり</t>
    <rPh sb="1" eb="3">
      <t>セタイ</t>
    </rPh>
    <phoneticPr fontId="3"/>
  </si>
  <si>
    <t>前年人口に</t>
    <rPh sb="0" eb="2">
      <t>ゼンネン</t>
    </rPh>
    <rPh sb="2" eb="4">
      <t>ジンコウ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</si>
  <si>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</si>
  <si>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</si>
  <si>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</si>
  <si>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の人員</t>
    <rPh sb="1" eb="3">
      <t>ジンイン</t>
    </rPh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</si>
  <si>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</si>
  <si>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</si>
  <si>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</si>
  <si>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</si>
  <si>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</si>
  <si>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</si>
  <si>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</si>
  <si>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</si>
  <si>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</si>
  <si>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</si>
  <si>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</si>
  <si>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</si>
  <si>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※外国人を含む。</t>
    <rPh sb="1" eb="3">
      <t>ガイコク</t>
    </rPh>
    <rPh sb="3" eb="4">
      <t>ジン</t>
    </rPh>
    <rPh sb="5" eb="6">
      <t>フク</t>
    </rPh>
    <phoneticPr fontId="2"/>
  </si>
  <si>
    <t>資料：住民生活課</t>
    <rPh sb="0" eb="2">
      <t>シリョウ</t>
    </rPh>
    <rPh sb="3" eb="5">
      <t>ジュウミン</t>
    </rPh>
    <rPh sb="5" eb="8">
      <t>セイカツカ</t>
    </rPh>
    <phoneticPr fontId="3"/>
  </si>
  <si>
    <t>各年度3月末現在</t>
    <rPh sb="0" eb="3">
      <t>カクネンド</t>
    </rPh>
    <rPh sb="4" eb="5">
      <t>ガツ</t>
    </rPh>
    <rPh sb="5" eb="6">
      <t>マツ</t>
    </rPh>
    <rPh sb="6" eb="8">
      <t>ゲンザイ</t>
    </rPh>
    <phoneticPr fontId="3"/>
  </si>
  <si>
    <t>年度</t>
    <rPh sb="0" eb="1">
      <t>トシ</t>
    </rPh>
    <rPh sb="1" eb="2">
      <t>ド</t>
    </rPh>
    <phoneticPr fontId="3"/>
  </si>
  <si>
    <t>種別</t>
    <rPh sb="0" eb="2">
      <t>シュベツ</t>
    </rPh>
    <phoneticPr fontId="3"/>
  </si>
  <si>
    <t>総数</t>
    <rPh sb="0" eb="2">
      <t>ソウスウ</t>
    </rPh>
    <phoneticPr fontId="3"/>
  </si>
  <si>
    <t>喜舎場</t>
    <rPh sb="0" eb="3">
      <t>キシャバ</t>
    </rPh>
    <phoneticPr fontId="3"/>
  </si>
  <si>
    <t>仲順</t>
    <rPh sb="0" eb="2">
      <t>チュンジュン</t>
    </rPh>
    <phoneticPr fontId="3"/>
  </si>
  <si>
    <t>熱田</t>
    <rPh sb="0" eb="2">
      <t>アッタ</t>
    </rPh>
    <phoneticPr fontId="3"/>
  </si>
  <si>
    <t>県営団地</t>
    <rPh sb="0" eb="2">
      <t>ケンエイ</t>
    </rPh>
    <rPh sb="2" eb="4">
      <t>ダンチ</t>
    </rPh>
    <phoneticPr fontId="3"/>
  </si>
  <si>
    <t>和仁屋</t>
    <rPh sb="0" eb="3">
      <t>ワニヤ</t>
    </rPh>
    <phoneticPr fontId="3"/>
  </si>
  <si>
    <t>渡口</t>
    <rPh sb="0" eb="1">
      <t>ワタ</t>
    </rPh>
    <rPh sb="1" eb="2">
      <t>クチ</t>
    </rPh>
    <phoneticPr fontId="3"/>
  </si>
  <si>
    <t>島袋</t>
    <rPh sb="0" eb="2">
      <t>シマブク</t>
    </rPh>
    <phoneticPr fontId="3"/>
  </si>
  <si>
    <t>屋宜原</t>
    <rPh sb="0" eb="3">
      <t>ヤギバル</t>
    </rPh>
    <phoneticPr fontId="3"/>
  </si>
  <si>
    <t>瑞慶覧</t>
    <rPh sb="0" eb="3">
      <t>ズケラン</t>
    </rPh>
    <phoneticPr fontId="3"/>
  </si>
  <si>
    <t>石平</t>
    <rPh sb="0" eb="2">
      <t>イシヒラ</t>
    </rPh>
    <phoneticPr fontId="3"/>
  </si>
  <si>
    <t>安谷屋</t>
    <rPh sb="0" eb="3">
      <t>アダニヤ</t>
    </rPh>
    <phoneticPr fontId="3"/>
  </si>
  <si>
    <t>荻道</t>
    <rPh sb="0" eb="1">
      <t>オギ</t>
    </rPh>
    <rPh sb="1" eb="2">
      <t>ミチ</t>
    </rPh>
    <phoneticPr fontId="3"/>
  </si>
  <si>
    <t>大城</t>
    <rPh sb="0" eb="2">
      <t>オオシロ</t>
    </rPh>
    <phoneticPr fontId="3"/>
  </si>
  <si>
    <t>比嘉</t>
    <rPh sb="0" eb="2">
      <t>ヒガ</t>
    </rPh>
    <phoneticPr fontId="3"/>
  </si>
  <si>
    <t>軍施設内</t>
    <rPh sb="0" eb="4">
      <t>グンシセツナイ</t>
    </rPh>
    <phoneticPr fontId="3"/>
  </si>
  <si>
    <t>美崎</t>
    <rPh sb="0" eb="2">
      <t>ミサキ</t>
    </rPh>
    <phoneticPr fontId="3"/>
  </si>
  <si>
    <t>ライカム</t>
    <phoneticPr fontId="3"/>
  </si>
  <si>
    <t>平成30年度</t>
    <rPh sb="0" eb="2">
      <t>ヘイセイ</t>
    </rPh>
    <rPh sb="4" eb="6">
      <t>ネンド</t>
    </rPh>
    <phoneticPr fontId="3"/>
  </si>
  <si>
    <t>世帯</t>
  </si>
  <si>
    <t>人口</t>
  </si>
  <si>
    <t>男</t>
  </si>
  <si>
    <t>女</t>
  </si>
  <si>
    <t>令和元年度</t>
    <rPh sb="0" eb="2">
      <t>レイワ</t>
    </rPh>
    <rPh sb="2" eb="5">
      <t>ガンネンド</t>
    </rPh>
    <phoneticPr fontId="3"/>
  </si>
  <si>
    <t>　</t>
    <phoneticPr fontId="2"/>
  </si>
  <si>
    <t>※外国人を含む。</t>
    <rPh sb="1" eb="4">
      <t>ガイコクジン</t>
    </rPh>
    <rPh sb="5" eb="6">
      <t>フク</t>
    </rPh>
    <phoneticPr fontId="2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</si>
  <si>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</si>
  <si>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</si>
  <si>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</si>
  <si>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</si>
  <si>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（３）人口動態の推移</t>
    <rPh sb="3" eb="5">
      <t>ジンコウ</t>
    </rPh>
    <rPh sb="5" eb="7">
      <t>ドウタイ</t>
    </rPh>
    <rPh sb="8" eb="10">
      <t>スイイ</t>
    </rPh>
    <phoneticPr fontId="3"/>
  </si>
  <si>
    <t>（単位：人）</t>
    <rPh sb="1" eb="3">
      <t>タンイ</t>
    </rPh>
    <rPh sb="4" eb="5">
      <t>ニン</t>
    </rPh>
    <phoneticPr fontId="3"/>
  </si>
  <si>
    <t>自　　　然　　　動　　　態</t>
    <rPh sb="0" eb="1">
      <t>ジ</t>
    </rPh>
    <rPh sb="4" eb="5">
      <t>ゼン</t>
    </rPh>
    <rPh sb="8" eb="9">
      <t>ドウ</t>
    </rPh>
    <rPh sb="12" eb="13">
      <t>タイ</t>
    </rPh>
    <phoneticPr fontId="3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</si>
  <si>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3"/>
  </si>
  <si>
    <t>人口増減</t>
    <rPh sb="0" eb="4">
      <t>ジンコウゾウゲン</t>
    </rPh>
    <phoneticPr fontId="3"/>
  </si>
  <si>
    <t>自然増加</t>
    <rPh sb="0" eb="2">
      <t>シゼン</t>
    </rPh>
    <rPh sb="2" eb="4">
      <t>ゾウカ</t>
    </rPh>
    <phoneticPr fontId="3"/>
  </si>
  <si>
    <t>社会増加</t>
    <rPh sb="0" eb="2">
      <t>シャカイ</t>
    </rPh>
    <rPh sb="2" eb="4">
      <t>ゾウカ</t>
    </rPh>
    <phoneticPr fontId="3"/>
  </si>
  <si>
    <t>平成30年</t>
  </si>
  <si>
    <t>各年12月末現在</t>
    <rPh sb="0" eb="2">
      <t>カクネン</t>
    </rPh>
    <rPh sb="4" eb="6">
      <t>ガツマツ</t>
    </rPh>
    <rPh sb="6" eb="8">
      <t>ゲンザイ</t>
    </rPh>
    <phoneticPr fontId="3"/>
  </si>
  <si>
    <t>年　次</t>
    <rPh sb="0" eb="1">
      <t>ネン</t>
    </rPh>
    <rPh sb="2" eb="3">
      <t>ジ</t>
    </rPh>
    <phoneticPr fontId="3"/>
  </si>
  <si>
    <t>令和元年</t>
    <rPh sb="0" eb="2">
      <t>レイワ</t>
    </rPh>
    <rPh sb="2" eb="3">
      <t>ガン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</si>
  <si>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</si>
  <si>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</si>
  <si>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</si>
  <si>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</si>
  <si>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出　生</t>
    <rPh sb="0" eb="1">
      <t>デ</t>
    </rPh>
    <rPh sb="2" eb="3">
      <t>ショウ</t>
    </rPh>
    <phoneticPr fontId="3"/>
  </si>
  <si>
    <t>死　亡</t>
    <rPh sb="0" eb="1">
      <t>シ</t>
    </rPh>
    <rPh sb="2" eb="3">
      <t>ボウ</t>
    </rPh>
    <phoneticPr fontId="3"/>
  </si>
  <si>
    <t>転　入</t>
    <rPh sb="0" eb="1">
      <t>テン</t>
    </rPh>
    <rPh sb="2" eb="3">
      <t>イリ</t>
    </rPh>
    <phoneticPr fontId="3"/>
  </si>
  <si>
    <t>転　出</t>
    <rPh sb="0" eb="1">
      <t>テン</t>
    </rPh>
    <rPh sb="2" eb="3">
      <t>デ</t>
    </rPh>
    <phoneticPr fontId="3"/>
  </si>
  <si>
    <t>（１８）従業地・通学地による常住市区町村別15歳以上就業者数及び通学者数</t>
    <rPh sb="4" eb="6">
      <t>ジュウギョウ</t>
    </rPh>
    <rPh sb="6" eb="7">
      <t>チ</t>
    </rPh>
    <rPh sb="8" eb="10">
      <t>ツウガク</t>
    </rPh>
    <rPh sb="10" eb="11">
      <t>チ</t>
    </rPh>
    <rPh sb="14" eb="16">
      <t>ジョウジュウ</t>
    </rPh>
    <rPh sb="16" eb="18">
      <t>シク</t>
    </rPh>
    <rPh sb="18" eb="20">
      <t>チョウソン</t>
    </rPh>
    <rPh sb="20" eb="21">
      <t>ベツ</t>
    </rPh>
    <rPh sb="23" eb="26">
      <t>サイイジョウ</t>
    </rPh>
    <rPh sb="26" eb="29">
      <t>シュウギョウシャ</t>
    </rPh>
    <rPh sb="29" eb="30">
      <t>スウ</t>
    </rPh>
    <rPh sb="30" eb="31">
      <t>オヨ</t>
    </rPh>
    <rPh sb="32" eb="35">
      <t>ツウガクシャ</t>
    </rPh>
    <rPh sb="35" eb="36">
      <t>カズ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</si>
  <si>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</si>
  <si>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従業地・通学地
常住市区町村</t>
    <rPh sb="0" eb="2">
      <t>ジュウギョウ</t>
    </rPh>
    <rPh sb="2" eb="3">
      <t>チ</t>
    </rPh>
    <rPh sb="4" eb="6">
      <t>ツウガク</t>
    </rPh>
    <rPh sb="6" eb="7">
      <t>チ</t>
    </rPh>
    <rPh sb="8" eb="10">
      <t>ジョウジュウ</t>
    </rPh>
    <rPh sb="10" eb="14">
      <t>シクチョウソン</t>
    </rPh>
    <phoneticPr fontId="3"/>
  </si>
  <si>
    <t>平　成　2 7　年</t>
    <phoneticPr fontId="3"/>
  </si>
  <si>
    <t>令和２年</t>
    <rPh sb="0" eb="2">
      <t>レイワ</t>
    </rPh>
    <rPh sb="3" eb="4">
      <t>ネン</t>
    </rPh>
    <phoneticPr fontId="3"/>
  </si>
  <si>
    <t>従業者</t>
    <rPh sb="0" eb="3">
      <t>ジュウギョウシャ</t>
    </rPh>
    <phoneticPr fontId="3"/>
  </si>
  <si>
    <t>通学者</t>
    <rPh sb="0" eb="3">
      <t>ツウガクシャ</t>
    </rPh>
    <phoneticPr fontId="3"/>
  </si>
  <si>
    <t>当地で従業・通学の者</t>
    <rPh sb="0" eb="2">
      <t>トウチ</t>
    </rPh>
    <rPh sb="3" eb="5">
      <t>ジュウギョウ</t>
    </rPh>
    <rPh sb="6" eb="8">
      <t>ツウガク</t>
    </rPh>
    <rPh sb="9" eb="10">
      <t>モノ</t>
    </rPh>
    <phoneticPr fontId="3"/>
  </si>
  <si>
    <t>自市区町村で常住</t>
    <rPh sb="0" eb="1">
      <t>ジ</t>
    </rPh>
    <rPh sb="1" eb="3">
      <t>シク</t>
    </rPh>
    <rPh sb="3" eb="5">
      <t>チョウソン</t>
    </rPh>
    <rPh sb="6" eb="8">
      <t>ジョウジュウ</t>
    </rPh>
    <phoneticPr fontId="3"/>
  </si>
  <si>
    <t>自宅</t>
    <rPh sb="0" eb="2">
      <t>ジタク</t>
    </rPh>
    <phoneticPr fontId="3"/>
  </si>
  <si>
    <t>自宅外</t>
    <rPh sb="0" eb="2">
      <t>ジタク</t>
    </rPh>
    <rPh sb="2" eb="3">
      <t>ガイ</t>
    </rPh>
    <phoneticPr fontId="3"/>
  </si>
  <si>
    <t>他市区町村に常住</t>
    <rPh sb="0" eb="1">
      <t>ホカ</t>
    </rPh>
    <rPh sb="1" eb="3">
      <t>シク</t>
    </rPh>
    <rPh sb="3" eb="5">
      <t>チョウソン</t>
    </rPh>
    <rPh sb="6" eb="8">
      <t>ジョウジュウ</t>
    </rPh>
    <phoneticPr fontId="3"/>
  </si>
  <si>
    <t>県内</t>
    <rPh sb="0" eb="2">
      <t>ケンナイ</t>
    </rPh>
    <phoneticPr fontId="3"/>
  </si>
  <si>
    <t>那覇市</t>
    <rPh sb="0" eb="3">
      <t>ナハシ</t>
    </rPh>
    <phoneticPr fontId="3"/>
  </si>
  <si>
    <t>宜野湾市</t>
    <rPh sb="0" eb="4">
      <t>ギノワンシ</t>
    </rPh>
    <phoneticPr fontId="3"/>
  </si>
  <si>
    <t>浦添市</t>
    <rPh sb="0" eb="3">
      <t>ウラソエシ</t>
    </rPh>
    <phoneticPr fontId="3"/>
  </si>
  <si>
    <t>沖縄市</t>
    <rPh sb="0" eb="2">
      <t>オキナワ</t>
    </rPh>
    <rPh sb="2" eb="3">
      <t>シ</t>
    </rPh>
    <phoneticPr fontId="3"/>
  </si>
  <si>
    <t>うるま市</t>
    <rPh sb="3" eb="4">
      <t>シ</t>
    </rPh>
    <phoneticPr fontId="3"/>
  </si>
  <si>
    <t>読谷村</t>
    <rPh sb="0" eb="3">
      <t>ヨミタンソン</t>
    </rPh>
    <phoneticPr fontId="3"/>
  </si>
  <si>
    <t>嘉手納町</t>
    <rPh sb="0" eb="4">
      <t>カデナチョウ</t>
    </rPh>
    <phoneticPr fontId="3"/>
  </si>
  <si>
    <t>北谷町</t>
    <rPh sb="0" eb="3">
      <t>チャタンチョウ</t>
    </rPh>
    <phoneticPr fontId="3"/>
  </si>
  <si>
    <t>中城村</t>
    <rPh sb="0" eb="3">
      <t>ナカグスクソン</t>
    </rPh>
    <phoneticPr fontId="3"/>
  </si>
  <si>
    <t>西原町</t>
    <rPh sb="0" eb="3">
      <t>ニシハラチョウ</t>
    </rPh>
    <phoneticPr fontId="3"/>
  </si>
  <si>
    <t>その他市町村</t>
    <rPh sb="2" eb="3">
      <t>タ</t>
    </rPh>
    <rPh sb="3" eb="6">
      <t>シチョウソン</t>
    </rPh>
    <phoneticPr fontId="3"/>
  </si>
  <si>
    <t>他県</t>
    <rPh sb="0" eb="2">
      <t>タケン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</si>
  <si>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</si>
  <si>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（１７）常住地による従業・通学市区町村別15歳以上従業者数及び通学者数</t>
    <rPh sb="4" eb="7">
      <t>ジョウジュウチ</t>
    </rPh>
    <rPh sb="10" eb="12">
      <t>ジュウギョウ</t>
    </rPh>
    <rPh sb="13" eb="15">
      <t>ツウガク</t>
    </rPh>
    <rPh sb="15" eb="19">
      <t>シクチョウソン</t>
    </rPh>
    <rPh sb="19" eb="20">
      <t>ベツ</t>
    </rPh>
    <rPh sb="22" eb="23">
      <t>サイ</t>
    </rPh>
    <rPh sb="23" eb="25">
      <t>イジョウ</t>
    </rPh>
    <rPh sb="25" eb="28">
      <t>ジュウギョウシャ</t>
    </rPh>
    <rPh sb="28" eb="29">
      <t>スウ</t>
    </rPh>
    <rPh sb="29" eb="30">
      <t>オヨ</t>
    </rPh>
    <rPh sb="31" eb="34">
      <t>ツウガクシャ</t>
    </rPh>
    <rPh sb="34" eb="35">
      <t>スウ</t>
    </rPh>
    <phoneticPr fontId="3"/>
  </si>
  <si>
    <t>常住地従業・通学
市区町村</t>
    <rPh sb="0" eb="3">
      <t>ジョウジュウチ</t>
    </rPh>
    <rPh sb="3" eb="5">
      <t>ジュウギョウ</t>
    </rPh>
    <rPh sb="6" eb="8">
      <t>ツウガク</t>
    </rPh>
    <rPh sb="9" eb="13">
      <t>シクチョウソン</t>
    </rPh>
    <phoneticPr fontId="3"/>
  </si>
  <si>
    <t>平成2 7年</t>
    <phoneticPr fontId="3"/>
  </si>
  <si>
    <t>総　数</t>
  </si>
  <si>
    <t>従業者</t>
  </si>
  <si>
    <t>通学者</t>
  </si>
  <si>
    <t>当地に常住する者</t>
    <rPh sb="0" eb="2">
      <t>トウチ</t>
    </rPh>
    <rPh sb="3" eb="5">
      <t>ジョウジュウ</t>
    </rPh>
    <rPh sb="7" eb="8">
      <t>モノ</t>
    </rPh>
    <phoneticPr fontId="3"/>
  </si>
  <si>
    <t>他県・
「不詳・外国」</t>
    <rPh sb="0" eb="2">
      <t>タケン</t>
    </rPh>
    <rPh sb="5" eb="7">
      <t>フショウ</t>
    </rPh>
    <rPh sb="8" eb="10">
      <t>ガイコク</t>
    </rPh>
    <phoneticPr fontId="3"/>
  </si>
  <si>
    <t>他市区町村で
従業・通学</t>
    <rPh sb="0" eb="1">
      <t>タ</t>
    </rPh>
    <rPh sb="1" eb="5">
      <t>シクチョウソン</t>
    </rPh>
    <rPh sb="7" eb="9">
      <t>ジュウギョウ</t>
    </rPh>
    <rPh sb="10" eb="12">
      <t>ツウガク</t>
    </rPh>
    <phoneticPr fontId="3"/>
  </si>
  <si>
    <t>自市区町村で
従業・通学</t>
    <rPh sb="0" eb="1">
      <t>ジ</t>
    </rPh>
    <rPh sb="1" eb="5">
      <t>シクチョウソン</t>
    </rPh>
    <rPh sb="7" eb="9">
      <t>ジュウギョウ</t>
    </rPh>
    <rPh sb="10" eb="12">
      <t>ツウガク</t>
    </rPh>
    <phoneticPr fontId="3"/>
  </si>
  <si>
    <t>（１６）従業地・通学地による人口（昼間人口）</t>
    <rPh sb="4" eb="6">
      <t>ジュウギョウ</t>
    </rPh>
    <rPh sb="6" eb="7">
      <t>チ</t>
    </rPh>
    <rPh sb="8" eb="10">
      <t>ツウガク</t>
    </rPh>
    <rPh sb="10" eb="11">
      <t>チ</t>
    </rPh>
    <rPh sb="14" eb="16">
      <t>ジンコウ</t>
    </rPh>
    <rPh sb="17" eb="19">
      <t>ヒルマ</t>
    </rPh>
    <rPh sb="19" eb="21">
      <t>ジンコウ</t>
    </rPh>
    <phoneticPr fontId="3"/>
  </si>
  <si>
    <t>年　次</t>
    <rPh sb="0" eb="1">
      <t>トシ</t>
    </rPh>
    <rPh sb="2" eb="3">
      <t>ツギ</t>
    </rPh>
    <phoneticPr fontId="3"/>
  </si>
  <si>
    <t>常住人口</t>
    <rPh sb="0" eb="2">
      <t>ジョウジュウ</t>
    </rPh>
    <rPh sb="2" eb="4">
      <t>ジンコウ</t>
    </rPh>
    <phoneticPr fontId="3"/>
  </si>
  <si>
    <t>常住地が</t>
    <rPh sb="0" eb="3">
      <t>ジョウジュウチ</t>
    </rPh>
    <phoneticPr fontId="3"/>
  </si>
  <si>
    <t>従業地・通学</t>
    <rPh sb="0" eb="2">
      <t>ジュウギョウ</t>
    </rPh>
    <rPh sb="2" eb="3">
      <t>チ</t>
    </rPh>
    <rPh sb="4" eb="6">
      <t>ツウガク</t>
    </rPh>
    <phoneticPr fontId="3"/>
  </si>
  <si>
    <t>常住人口に</t>
    <rPh sb="0" eb="2">
      <t>ジョウジュウ</t>
    </rPh>
    <rPh sb="2" eb="4">
      <t>ジンコウ</t>
    </rPh>
    <phoneticPr fontId="3"/>
  </si>
  <si>
    <t>他市町村</t>
    <rPh sb="0" eb="1">
      <t>タ</t>
    </rPh>
    <rPh sb="1" eb="4">
      <t>シチョウソン</t>
    </rPh>
    <phoneticPr fontId="3"/>
  </si>
  <si>
    <t>が他市町村</t>
    <rPh sb="1" eb="2">
      <t>タ</t>
    </rPh>
    <rPh sb="2" eb="5">
      <t>シチョウソン</t>
    </rPh>
    <phoneticPr fontId="3"/>
  </si>
  <si>
    <t>地による人口</t>
    <rPh sb="0" eb="1">
      <t>チ</t>
    </rPh>
    <rPh sb="4" eb="6">
      <t>ジンコウ</t>
    </rPh>
    <phoneticPr fontId="3"/>
  </si>
  <si>
    <t>対する昼間</t>
    <rPh sb="0" eb="1">
      <t>タイ</t>
    </rPh>
    <rPh sb="3" eb="5">
      <t>ヒルマ</t>
    </rPh>
    <phoneticPr fontId="3"/>
  </si>
  <si>
    <t>（流入人口）</t>
    <rPh sb="1" eb="3">
      <t>リュウニュウ</t>
    </rPh>
    <rPh sb="3" eb="5">
      <t>ジンコウ</t>
    </rPh>
    <phoneticPr fontId="3"/>
  </si>
  <si>
    <t>（流出人口）</t>
    <rPh sb="1" eb="3">
      <t>リュウシュツ</t>
    </rPh>
    <rPh sb="3" eb="5">
      <t>ジンコウ</t>
    </rPh>
    <phoneticPr fontId="3"/>
  </si>
  <si>
    <t>（昼間人口）</t>
    <rPh sb="1" eb="3">
      <t>ヒルマ</t>
    </rPh>
    <rPh sb="3" eb="5">
      <t>ジンコウ</t>
    </rPh>
    <phoneticPr fontId="3"/>
  </si>
  <si>
    <t>人口指数</t>
    <rPh sb="0" eb="2">
      <t>ジンコウ</t>
    </rPh>
    <rPh sb="2" eb="4">
      <t>シスウ</t>
    </rPh>
    <phoneticPr fontId="3"/>
  </si>
  <si>
    <t>平成  2年</t>
    <rPh sb="0" eb="2">
      <t>ヘイセイ</t>
    </rPh>
    <rPh sb="5" eb="6">
      <t>ネン</t>
    </rPh>
    <phoneticPr fontId="3"/>
  </si>
  <si>
    <t>平成  7年</t>
    <rPh sb="0" eb="2">
      <t>ヘイセイ</t>
    </rPh>
    <rPh sb="5" eb="6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</si>
  <si>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</si>
  <si>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phoneticPr fontId="3"/>
  </si>
  <si>
    <t>平成22年</t>
    <phoneticPr fontId="3"/>
  </si>
  <si>
    <t>平成27年</t>
    <phoneticPr fontId="3"/>
  </si>
  <si>
    <t>持　家</t>
    <rPh sb="0" eb="1">
      <t>モ</t>
    </rPh>
    <rPh sb="2" eb="3">
      <t>イエ</t>
    </rPh>
    <phoneticPr fontId="3"/>
  </si>
  <si>
    <t>借　家</t>
    <rPh sb="0" eb="1">
      <t>シャク</t>
    </rPh>
    <rPh sb="2" eb="3">
      <t>イエ</t>
    </rPh>
    <phoneticPr fontId="3"/>
  </si>
  <si>
    <t>給与住宅</t>
    <rPh sb="0" eb="2">
      <t>キュウヨ</t>
    </rPh>
    <rPh sb="2" eb="4">
      <t>ジュウタク</t>
    </rPh>
    <phoneticPr fontId="3"/>
  </si>
  <si>
    <t>住宅間借</t>
    <rPh sb="0" eb="2">
      <t>ジュウタク</t>
    </rPh>
    <rPh sb="2" eb="4">
      <t>マガリ</t>
    </rPh>
    <phoneticPr fontId="3"/>
  </si>
  <si>
    <t>その他</t>
    <rPh sb="2" eb="3">
      <t>タ</t>
    </rPh>
    <phoneticPr fontId="3"/>
  </si>
  <si>
    <t>不詳</t>
    <rPh sb="0" eb="2">
      <t>フショウ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</si>
  <si>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</si>
  <si>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</si>
  <si>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</si>
  <si>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（１４）世帯人員別一般世帯数及び一般世帯人員</t>
    <rPh sb="4" eb="6">
      <t>セタイ</t>
    </rPh>
    <rPh sb="6" eb="8">
      <t>ジンイン</t>
    </rPh>
    <rPh sb="8" eb="9">
      <t>ベツ</t>
    </rPh>
    <rPh sb="9" eb="11">
      <t>イッパン</t>
    </rPh>
    <rPh sb="11" eb="14">
      <t>セタイスウ</t>
    </rPh>
    <rPh sb="14" eb="15">
      <t>オヨ</t>
    </rPh>
    <rPh sb="16" eb="18">
      <t>イッパン</t>
    </rPh>
    <rPh sb="18" eb="20">
      <t>セタイ</t>
    </rPh>
    <rPh sb="20" eb="22">
      <t>ジンイン</t>
    </rPh>
    <phoneticPr fontId="3"/>
  </si>
  <si>
    <t>区分</t>
    <rPh sb="0" eb="2">
      <t>クブン</t>
    </rPh>
    <phoneticPr fontId="3"/>
  </si>
  <si>
    <t>総　　　数</t>
    <rPh sb="0" eb="1">
      <t>フサ</t>
    </rPh>
    <rPh sb="4" eb="5">
      <t>カズ</t>
    </rPh>
    <phoneticPr fontId="3"/>
  </si>
  <si>
    <t>一　　　　　般　　　　　世　　　　　帯</t>
    <rPh sb="0" eb="1">
      <t>イチ</t>
    </rPh>
    <rPh sb="6" eb="7">
      <t>パン</t>
    </rPh>
    <rPh sb="12" eb="13">
      <t>ヨ</t>
    </rPh>
    <rPh sb="18" eb="19">
      <t>オビ</t>
    </rPh>
    <phoneticPr fontId="3"/>
  </si>
  <si>
    <t>世帯人員</t>
    <rPh sb="0" eb="2">
      <t>セタイ</t>
    </rPh>
    <rPh sb="2" eb="4">
      <t>ジンイン</t>
    </rPh>
    <phoneticPr fontId="3"/>
  </si>
  <si>
    <t>世　　　　帯　　　　数</t>
    <rPh sb="0" eb="1">
      <t>ヨ</t>
    </rPh>
    <rPh sb="5" eb="6">
      <t>オビ</t>
    </rPh>
    <rPh sb="10" eb="11">
      <t>カズ</t>
    </rPh>
    <phoneticPr fontId="3"/>
  </si>
  <si>
    <t>１世帯人員</t>
    <rPh sb="1" eb="3">
      <t>セタイ</t>
    </rPh>
    <rPh sb="3" eb="4">
      <t>ヒト</t>
    </rPh>
    <rPh sb="4" eb="5">
      <t>イン</t>
    </rPh>
    <phoneticPr fontId="3"/>
  </si>
  <si>
    <t>１人</t>
    <rPh sb="1" eb="2">
      <t>ニン</t>
    </rPh>
    <phoneticPr fontId="3"/>
  </si>
  <si>
    <t>２人</t>
    <rPh sb="1" eb="2">
      <t>ニン</t>
    </rPh>
    <phoneticPr fontId="3"/>
  </si>
  <si>
    <t>３人</t>
    <rPh sb="1" eb="2">
      <t>ニン</t>
    </rPh>
    <phoneticPr fontId="3"/>
  </si>
  <si>
    <t>４人</t>
    <rPh sb="1" eb="2">
      <t>ニン</t>
    </rPh>
    <phoneticPr fontId="3"/>
  </si>
  <si>
    <t>５人</t>
    <rPh sb="1" eb="2">
      <t>ニン</t>
    </rPh>
    <phoneticPr fontId="3"/>
  </si>
  <si>
    <t>６人</t>
    <rPh sb="1" eb="2">
      <t>ニン</t>
    </rPh>
    <phoneticPr fontId="3"/>
  </si>
  <si>
    <t>７人以上</t>
    <rPh sb="1" eb="2">
      <t>ニン</t>
    </rPh>
    <rPh sb="2" eb="4">
      <t>イジョウ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</si>
  <si>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</si>
  <si>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</si>
  <si>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</si>
  <si>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1">
      <t>アキラ</t>
    </rPh>
    <rPh sb="1" eb="2">
      <t>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</si>
  <si>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</si>
  <si>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</si>
  <si>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（13）職業別（大分類）男女別15歳以上就業者数</t>
    <rPh sb="4" eb="6">
      <t>ショクギョウ</t>
    </rPh>
    <rPh sb="6" eb="7">
      <t>ベツ</t>
    </rPh>
    <rPh sb="8" eb="11">
      <t>ダイブンルイ</t>
    </rPh>
    <rPh sb="12" eb="14">
      <t>ダンジョ</t>
    </rPh>
    <rPh sb="14" eb="15">
      <t>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3"/>
  </si>
  <si>
    <t>令和２年10月1日現在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3"/>
  </si>
  <si>
    <t>区　　　　　　　　分</t>
    <rPh sb="0" eb="1">
      <t>ク</t>
    </rPh>
    <rPh sb="9" eb="10">
      <t>ブン</t>
    </rPh>
    <phoneticPr fontId="3"/>
  </si>
  <si>
    <t>総　　数</t>
    <rPh sb="0" eb="1">
      <t>フサ</t>
    </rPh>
    <rPh sb="3" eb="4">
      <t>カズ</t>
    </rPh>
    <phoneticPr fontId="3"/>
  </si>
  <si>
    <t>管理的職業従事者</t>
    <rPh sb="0" eb="3">
      <t>カンリテキ</t>
    </rPh>
    <rPh sb="3" eb="5">
      <t>ショクギョウ</t>
    </rPh>
    <rPh sb="5" eb="8">
      <t>ジュウジシャ</t>
    </rPh>
    <phoneticPr fontId="3"/>
  </si>
  <si>
    <t>専門的・技術的職業従事者</t>
    <rPh sb="0" eb="3">
      <t>センモンテキ</t>
    </rPh>
    <rPh sb="4" eb="6">
      <t>ギジュツ</t>
    </rPh>
    <rPh sb="6" eb="7">
      <t>テキ</t>
    </rPh>
    <rPh sb="7" eb="9">
      <t>ショクギョウ</t>
    </rPh>
    <rPh sb="9" eb="12">
      <t>ジュウジシャ</t>
    </rPh>
    <phoneticPr fontId="3"/>
  </si>
  <si>
    <t>事務従事者</t>
    <rPh sb="0" eb="2">
      <t>ジム</t>
    </rPh>
    <rPh sb="2" eb="5">
      <t>ジュウジシャ</t>
    </rPh>
    <phoneticPr fontId="3"/>
  </si>
  <si>
    <t>販売従事者</t>
    <rPh sb="0" eb="2">
      <t>ハンバイ</t>
    </rPh>
    <rPh sb="2" eb="5">
      <t>ジュウジシャ</t>
    </rPh>
    <phoneticPr fontId="3"/>
  </si>
  <si>
    <t>サービス職業従事者</t>
    <rPh sb="4" eb="6">
      <t>ショクギョウ</t>
    </rPh>
    <rPh sb="6" eb="9">
      <t>ジュウジシャ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</si>
  <si>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</si>
  <si>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</si>
  <si>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</si>
  <si>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</si>
  <si>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</si>
  <si>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運搬・清掃、包装等従事者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</si>
  <si>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</si>
  <si>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（１２）産業(大分類)、従業上の地位(５区分)、男女別15歳以上就業者数</t>
    <rPh sb="4" eb="6">
      <t>サンギョウ</t>
    </rPh>
    <rPh sb="7" eb="10">
      <t>ダイブンルイ</t>
    </rPh>
    <rPh sb="12" eb="14">
      <t>ジュウギョウ</t>
    </rPh>
    <rPh sb="14" eb="15">
      <t>ジョウ</t>
    </rPh>
    <rPh sb="16" eb="18">
      <t>チイ</t>
    </rPh>
    <rPh sb="20" eb="22">
      <t>クブン</t>
    </rPh>
    <rPh sb="24" eb="27">
      <t>ダンジョベツ</t>
    </rPh>
    <rPh sb="29" eb="30">
      <t>サイ</t>
    </rPh>
    <rPh sb="30" eb="32">
      <t>イジョウ</t>
    </rPh>
    <rPh sb="32" eb="35">
      <t>シュウギョウシャ</t>
    </rPh>
    <rPh sb="35" eb="36">
      <t>スウ</t>
    </rPh>
    <phoneticPr fontId="3"/>
  </si>
  <si>
    <t>区　　分</t>
    <rPh sb="0" eb="1">
      <t>ク</t>
    </rPh>
    <rPh sb="3" eb="4">
      <t>ブン</t>
    </rPh>
    <phoneticPr fontId="3"/>
  </si>
  <si>
    <t>総数（不詳含む）</t>
    <rPh sb="0" eb="2">
      <t>ソウスウ</t>
    </rPh>
    <rPh sb="3" eb="5">
      <t>フショウ</t>
    </rPh>
    <rPh sb="5" eb="6">
      <t>フク</t>
    </rPh>
    <phoneticPr fontId="3"/>
  </si>
  <si>
    <t>男（不詳含む）</t>
    <rPh sb="0" eb="1">
      <t>オトコ</t>
    </rPh>
    <phoneticPr fontId="3"/>
  </si>
  <si>
    <t>女（不詳含む）</t>
    <rPh sb="0" eb="1">
      <t>オンナ</t>
    </rPh>
    <phoneticPr fontId="3"/>
  </si>
  <si>
    <t>雇用者</t>
    <rPh sb="0" eb="3">
      <t>コヨウシャ</t>
    </rPh>
    <phoneticPr fontId="3"/>
  </si>
  <si>
    <t>役　員</t>
    <rPh sb="0" eb="1">
      <t>エキ</t>
    </rPh>
    <rPh sb="2" eb="3">
      <t>イン</t>
    </rPh>
    <phoneticPr fontId="3"/>
  </si>
  <si>
    <t>自営業主</t>
    <rPh sb="0" eb="2">
      <t>ジエイ</t>
    </rPh>
    <rPh sb="2" eb="4">
      <t>ギョウシュ</t>
    </rPh>
    <phoneticPr fontId="3"/>
  </si>
  <si>
    <t>家族従業者</t>
    <rPh sb="0" eb="2">
      <t>カゾク</t>
    </rPh>
    <rPh sb="2" eb="5">
      <t>ジュウギョウシャ</t>
    </rPh>
    <phoneticPr fontId="3"/>
  </si>
  <si>
    <t>家庭内職者</t>
    <rPh sb="0" eb="2">
      <t>カテイ</t>
    </rPh>
    <rPh sb="2" eb="4">
      <t>ナイショク</t>
    </rPh>
    <rPh sb="4" eb="5">
      <t>シャ</t>
    </rPh>
    <phoneticPr fontId="3"/>
  </si>
  <si>
    <t>第1次産業</t>
    <rPh sb="0" eb="1">
      <t>ダイ</t>
    </rPh>
    <rPh sb="2" eb="3">
      <t>ジ</t>
    </rPh>
    <rPh sb="3" eb="5">
      <t>サンギョウ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</si>
  <si>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</si>
  <si>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</si>
  <si>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</si>
  <si>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第2次産業</t>
    <rPh sb="0" eb="1">
      <t>ダイ</t>
    </rPh>
    <rPh sb="2" eb="3">
      <t>ジ</t>
    </rPh>
    <rPh sb="3" eb="5">
      <t>サンギョウ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</si>
  <si>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</si>
  <si>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</si>
  <si>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</si>
  <si>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第3次産業</t>
    <rPh sb="0" eb="1">
      <t>ダイ</t>
    </rPh>
    <rPh sb="2" eb="3">
      <t>ジ</t>
    </rPh>
    <rPh sb="3" eb="5">
      <t>サンギョウ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</si>
  <si>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</si>
  <si>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</si>
  <si>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</t>
    <rPh sb="0" eb="3">
      <t>ウンユギョウ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</si>
  <si>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</si>
  <si>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</si>
  <si>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4">
      <t>フドウサンギョウ</t>
    </rPh>
    <phoneticPr fontId="3"/>
  </si>
  <si>
    <t>学術研究、　　　　　　　　　　　　　　専門・技術サービス業</t>
    <rPh sb="0" eb="2">
      <t>ガクジュツ</t>
    </rPh>
    <rPh sb="2" eb="4">
      <t>ケンキュウ</t>
    </rPh>
    <rPh sb="19" eb="21">
      <t>センモン</t>
    </rPh>
    <rPh sb="22" eb="24">
      <t>ギジュツ</t>
    </rPh>
    <rPh sb="28" eb="29">
      <t>ギョウ</t>
    </rPh>
    <phoneticPr fontId="3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</si>
  <si>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</si>
  <si>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生活関連サービス、　　　　　　　　　　　　　　娯楽業</t>
    <rPh sb="0" eb="2">
      <t>セイカツ</t>
    </rPh>
    <rPh sb="2" eb="4">
      <t>カンレン</t>
    </rPh>
    <rPh sb="23" eb="25">
      <t>ゴラク</t>
    </rPh>
    <rPh sb="25" eb="26">
      <t>ギョウ</t>
    </rPh>
    <phoneticPr fontId="3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</si>
  <si>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</si>
  <si>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医療・福祉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</si>
  <si>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</si>
  <si>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</t>
    <rPh sb="4" eb="5">
      <t>ギョウ</t>
    </rPh>
    <phoneticPr fontId="3"/>
  </si>
  <si>
    <t>公務</t>
    <rPh sb="0" eb="2">
      <t>コウム</t>
    </rPh>
    <phoneticPr fontId="3"/>
  </si>
  <si>
    <t>分類不能の産業</t>
    <rPh sb="0" eb="1">
      <t>フン</t>
    </rPh>
    <rPh sb="1" eb="2">
      <t>ルイ</t>
    </rPh>
    <rPh sb="2" eb="4">
      <t>フノウ</t>
    </rPh>
    <rPh sb="5" eb="7">
      <t>サンギョウ</t>
    </rPh>
    <phoneticPr fontId="3"/>
  </si>
  <si>
    <t>-</t>
  </si>
  <si>
    <t>-</t>
    <phoneticPr fontId="2"/>
  </si>
  <si>
    <t>（１１）産業別でみる15歳以上の就業者数の推移</t>
    <rPh sb="4" eb="6">
      <t>サンギョウ</t>
    </rPh>
    <rPh sb="6" eb="7">
      <t>ベツ</t>
    </rPh>
    <rPh sb="12" eb="13">
      <t>サイ</t>
    </rPh>
    <rPh sb="13" eb="15">
      <t>イジョウ</t>
    </rPh>
    <rPh sb="16" eb="19">
      <t>シュウギョウシャ</t>
    </rPh>
    <rPh sb="19" eb="20">
      <t>スウ</t>
    </rPh>
    <rPh sb="21" eb="23">
      <t>スイイ</t>
    </rPh>
    <phoneticPr fontId="3"/>
  </si>
  <si>
    <t>区　　　分</t>
    <rPh sb="0" eb="1">
      <t>ク</t>
    </rPh>
    <rPh sb="4" eb="5">
      <t>ブン</t>
    </rPh>
    <phoneticPr fontId="3"/>
  </si>
  <si>
    <t>実数</t>
    <rPh sb="0" eb="2">
      <t>ジッスウ</t>
    </rPh>
    <phoneticPr fontId="3"/>
  </si>
  <si>
    <t>区　分</t>
    <rPh sb="0" eb="1">
      <t>ク</t>
    </rPh>
    <rPh sb="2" eb="3">
      <t>ブン</t>
    </rPh>
    <phoneticPr fontId="3"/>
  </si>
  <si>
    <t>実　数</t>
    <rPh sb="0" eb="1">
      <t>ミ</t>
    </rPh>
    <rPh sb="2" eb="3">
      <t>カズ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</si>
  <si>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</si>
  <si>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分類不能</t>
    <rPh sb="0" eb="2">
      <t>ブンルイ</t>
    </rPh>
    <rPh sb="2" eb="4">
      <t>フノウ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</si>
  <si>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</si>
  <si>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-</t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</si>
  <si>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</si>
  <si>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</si>
  <si>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飲食店・宿泊業</t>
    <rPh sb="0" eb="3">
      <t>インショクテン</t>
    </rPh>
    <rPh sb="4" eb="6">
      <t>シュクハク</t>
    </rPh>
    <rPh sb="6" eb="7">
      <t>ギョウ</t>
    </rPh>
    <phoneticPr fontId="3"/>
  </si>
  <si>
    <t>学術研究、　　　　　　　　　　　　　　　　　　　　　　　　　　　　　専門・技術サービス業</t>
    <rPh sb="0" eb="2">
      <t>ガクジュツ</t>
    </rPh>
    <rPh sb="2" eb="4">
      <t>ケンキュウ</t>
    </rPh>
    <rPh sb="34" eb="36">
      <t>センモン</t>
    </rPh>
    <rPh sb="37" eb="39">
      <t>ギジュツ</t>
    </rPh>
    <rPh sb="43" eb="44">
      <t>ギョウ</t>
    </rPh>
    <phoneticPr fontId="3"/>
  </si>
  <si>
    <t>複合サービス業</t>
    <rPh sb="0" eb="2">
      <t>フクゴウ</t>
    </rPh>
    <rPh sb="6" eb="7">
      <t>ギョウ</t>
    </rPh>
    <phoneticPr fontId="3"/>
  </si>
  <si>
    <t>生活関連サービス・　　　　　　娯楽業</t>
    <rPh sb="0" eb="2">
      <t>セイカツ</t>
    </rPh>
    <rPh sb="2" eb="4">
      <t>カンレン</t>
    </rPh>
    <rPh sb="15" eb="17">
      <t>ゴラク</t>
    </rPh>
    <rPh sb="17" eb="18">
      <t>ギョウ</t>
    </rPh>
    <phoneticPr fontId="3"/>
  </si>
  <si>
    <t>分類不能</t>
    <rPh sb="0" eb="1">
      <t>フン</t>
    </rPh>
    <rPh sb="1" eb="2">
      <t>ルイ</t>
    </rPh>
    <rPh sb="2" eb="4">
      <t>フノウ</t>
    </rPh>
    <phoneticPr fontId="3"/>
  </si>
  <si>
    <t>総　　　　　　数</t>
    <rPh sb="0" eb="1">
      <t>フサ</t>
    </rPh>
    <rPh sb="7" eb="8">
      <t>カズ</t>
    </rPh>
    <phoneticPr fontId="3"/>
  </si>
  <si>
    <t>（１０）年齢（各歳）男女別人口</t>
    <rPh sb="4" eb="6">
      <t>ネンレイ</t>
    </rPh>
    <rPh sb="7" eb="9">
      <t>カクサイ</t>
    </rPh>
    <rPh sb="10" eb="13">
      <t>ダンジョベツ</t>
    </rPh>
    <rPh sb="13" eb="15">
      <t>ジンコウ</t>
    </rPh>
    <phoneticPr fontId="3"/>
  </si>
  <si>
    <t>0～4歳</t>
    <rPh sb="3" eb="4">
      <t>サイ</t>
    </rPh>
    <phoneticPr fontId="3"/>
  </si>
  <si>
    <t>35～39歳</t>
    <rPh sb="5" eb="6">
      <t>サイ</t>
    </rPh>
    <phoneticPr fontId="3"/>
  </si>
  <si>
    <t>70～74歳</t>
    <rPh sb="5" eb="6">
      <t>サイ</t>
    </rPh>
    <phoneticPr fontId="3"/>
  </si>
  <si>
    <t>5～9歳</t>
    <rPh sb="3" eb="4">
      <t>サイ</t>
    </rPh>
    <phoneticPr fontId="3"/>
  </si>
  <si>
    <t>40～44歳</t>
    <rPh sb="5" eb="6">
      <t>サイ</t>
    </rPh>
    <phoneticPr fontId="3"/>
  </si>
  <si>
    <t>75～79歳</t>
    <rPh sb="5" eb="6">
      <t>サイ</t>
    </rPh>
    <phoneticPr fontId="3"/>
  </si>
  <si>
    <t>10～14歳</t>
    <rPh sb="5" eb="6">
      <t>サイ</t>
    </rPh>
    <phoneticPr fontId="3"/>
  </si>
  <si>
    <t>45～49歳</t>
    <rPh sb="5" eb="6">
      <t>サイ</t>
    </rPh>
    <phoneticPr fontId="3"/>
  </si>
  <si>
    <t>80～84歳</t>
    <rPh sb="5" eb="6">
      <t>サイ</t>
    </rPh>
    <phoneticPr fontId="3"/>
  </si>
  <si>
    <t>15～19歳</t>
    <rPh sb="5" eb="6">
      <t>サイ</t>
    </rPh>
    <phoneticPr fontId="3"/>
  </si>
  <si>
    <t>50～54歳</t>
    <phoneticPr fontId="3"/>
  </si>
  <si>
    <t>85～89歳</t>
    <rPh sb="5" eb="6">
      <t>サイ</t>
    </rPh>
    <phoneticPr fontId="3"/>
  </si>
  <si>
    <t>20～24歳</t>
    <rPh sb="5" eb="6">
      <t>サイ</t>
    </rPh>
    <phoneticPr fontId="3"/>
  </si>
  <si>
    <t>55～59歳</t>
    <rPh sb="5" eb="6">
      <t>サイ</t>
    </rPh>
    <phoneticPr fontId="3"/>
  </si>
  <si>
    <t>90～94歳</t>
    <rPh sb="5" eb="6">
      <t>サイ</t>
    </rPh>
    <phoneticPr fontId="3"/>
  </si>
  <si>
    <t>25～29歳</t>
    <rPh sb="5" eb="6">
      <t>サイ</t>
    </rPh>
    <phoneticPr fontId="3"/>
  </si>
  <si>
    <t>60～64歳</t>
    <rPh sb="5" eb="6">
      <t>サイ</t>
    </rPh>
    <phoneticPr fontId="3"/>
  </si>
  <si>
    <t>95～99歳</t>
    <rPh sb="5" eb="6">
      <t>サイ</t>
    </rPh>
    <phoneticPr fontId="3"/>
  </si>
  <si>
    <t>30～34歳</t>
    <rPh sb="5" eb="6">
      <t>サイ</t>
    </rPh>
    <phoneticPr fontId="3"/>
  </si>
  <si>
    <t>65～69歳</t>
    <rPh sb="5" eb="6">
      <t>サイ</t>
    </rPh>
    <phoneticPr fontId="3"/>
  </si>
  <si>
    <t>100歳以上</t>
    <rPh sb="3" eb="4">
      <t>サイ</t>
    </rPh>
    <rPh sb="4" eb="6">
      <t>イジョウ</t>
    </rPh>
    <phoneticPr fontId="3"/>
  </si>
  <si>
    <t>不　詳</t>
    <rPh sb="0" eb="1">
      <t>フ</t>
    </rPh>
    <rPh sb="2" eb="3">
      <t>ショウ</t>
    </rPh>
    <phoneticPr fontId="3"/>
  </si>
  <si>
    <t>15歳未満</t>
    <rPh sb="2" eb="3">
      <t>サイ</t>
    </rPh>
    <rPh sb="3" eb="5">
      <t>ミマン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</si>
  <si>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</si>
  <si>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</si>
  <si>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-</t>
    <phoneticPr fontId="2"/>
  </si>
  <si>
    <t>（９）国勢調査の年齢階級別人口</t>
    <rPh sb="3" eb="4">
      <t>コク</t>
    </rPh>
    <rPh sb="4" eb="5">
      <t>ゼイ</t>
    </rPh>
    <rPh sb="5" eb="6">
      <t>チョウ</t>
    </rPh>
    <rPh sb="6" eb="7">
      <t>サ</t>
    </rPh>
    <rPh sb="8" eb="9">
      <t>トシ</t>
    </rPh>
    <rPh sb="9" eb="10">
      <t>ヨワイ</t>
    </rPh>
    <rPh sb="10" eb="11">
      <t>カイ</t>
    </rPh>
    <rPh sb="11" eb="12">
      <t>キュウ</t>
    </rPh>
    <rPh sb="12" eb="13">
      <t>ベツ</t>
    </rPh>
    <rPh sb="13" eb="14">
      <t>ジン</t>
    </rPh>
    <rPh sb="14" eb="15">
      <t>クチ</t>
    </rPh>
    <phoneticPr fontId="3"/>
  </si>
  <si>
    <t>幼　少　年　人　口</t>
    <rPh sb="0" eb="1">
      <t>ヨウ</t>
    </rPh>
    <rPh sb="2" eb="3">
      <t>ショウ</t>
    </rPh>
    <rPh sb="4" eb="5">
      <t>ネン</t>
    </rPh>
    <rPh sb="6" eb="7">
      <t>ジン</t>
    </rPh>
    <rPh sb="8" eb="9">
      <t>クチ</t>
    </rPh>
    <phoneticPr fontId="3"/>
  </si>
  <si>
    <t>生　　　　産　　　　年　　　　齢　　　　人　　　　口</t>
    <rPh sb="0" eb="1">
      <t>ショウ</t>
    </rPh>
    <rPh sb="5" eb="6">
      <t>サン</t>
    </rPh>
    <rPh sb="10" eb="11">
      <t>トシ</t>
    </rPh>
    <rPh sb="15" eb="16">
      <t>ヨワイ</t>
    </rPh>
    <rPh sb="20" eb="21">
      <t>ジン</t>
    </rPh>
    <rPh sb="25" eb="26">
      <t>クチ</t>
    </rPh>
    <phoneticPr fontId="3"/>
  </si>
  <si>
    <t>老　　　年　　　人　　　口</t>
    <rPh sb="0" eb="1">
      <t>ロウ</t>
    </rPh>
    <rPh sb="4" eb="5">
      <t>トシ</t>
    </rPh>
    <rPh sb="8" eb="9">
      <t>ジン</t>
    </rPh>
    <rPh sb="12" eb="13">
      <t>クチ</t>
    </rPh>
    <phoneticPr fontId="3"/>
  </si>
  <si>
    <t>不詳</t>
    <rPh sb="0" eb="1">
      <t>フ</t>
    </rPh>
    <rPh sb="1" eb="2">
      <t>ショウ</t>
    </rPh>
    <phoneticPr fontId="3"/>
  </si>
  <si>
    <t>０歳</t>
    <rPh sb="1" eb="2">
      <t>サイ</t>
    </rPh>
    <phoneticPr fontId="3"/>
  </si>
  <si>
    <t>５歳</t>
    <rPh sb="1" eb="2">
      <t>サイ</t>
    </rPh>
    <phoneticPr fontId="3"/>
  </si>
  <si>
    <t>１０歳</t>
    <rPh sb="2" eb="3">
      <t>サイ</t>
    </rPh>
    <phoneticPr fontId="3"/>
  </si>
  <si>
    <t>１５歳</t>
    <rPh sb="2" eb="3">
      <t>サイ</t>
    </rPh>
    <phoneticPr fontId="3"/>
  </si>
  <si>
    <t>２０歳</t>
    <rPh sb="2" eb="3">
      <t>サイ</t>
    </rPh>
    <phoneticPr fontId="3"/>
  </si>
  <si>
    <t>２５歳</t>
    <rPh sb="2" eb="3">
      <t>サイ</t>
    </rPh>
    <phoneticPr fontId="3"/>
  </si>
  <si>
    <t>３０歳</t>
    <rPh sb="2" eb="3">
      <t>サイ</t>
    </rPh>
    <phoneticPr fontId="3"/>
  </si>
  <si>
    <t>３５歳</t>
    <rPh sb="2" eb="3">
      <t>サイ</t>
    </rPh>
    <phoneticPr fontId="3"/>
  </si>
  <si>
    <t>４０歳</t>
    <rPh sb="2" eb="3">
      <t>サイ</t>
    </rPh>
    <phoneticPr fontId="3"/>
  </si>
  <si>
    <t>４５歳</t>
    <rPh sb="2" eb="3">
      <t>サイ</t>
    </rPh>
    <phoneticPr fontId="3"/>
  </si>
  <si>
    <t>５０歳</t>
    <rPh sb="2" eb="3">
      <t>サイ</t>
    </rPh>
    <phoneticPr fontId="3"/>
  </si>
  <si>
    <t>５５歳</t>
    <rPh sb="2" eb="3">
      <t>サイ</t>
    </rPh>
    <phoneticPr fontId="3"/>
  </si>
  <si>
    <t>６０歳</t>
    <rPh sb="2" eb="3">
      <t>サイ</t>
    </rPh>
    <phoneticPr fontId="3"/>
  </si>
  <si>
    <t>６５歳</t>
    <rPh sb="2" eb="3">
      <t>サイ</t>
    </rPh>
    <phoneticPr fontId="3"/>
  </si>
  <si>
    <t>７０歳</t>
    <rPh sb="2" eb="3">
      <t>サイ</t>
    </rPh>
    <phoneticPr fontId="3"/>
  </si>
  <si>
    <t>７５歳</t>
    <rPh sb="2" eb="3">
      <t>サイ</t>
    </rPh>
    <phoneticPr fontId="3"/>
  </si>
  <si>
    <t>８０歳
以上</t>
    <rPh sb="2" eb="3">
      <t>サイ</t>
    </rPh>
    <rPh sb="4" eb="6">
      <t>イジョウ</t>
    </rPh>
    <phoneticPr fontId="3"/>
  </si>
  <si>
    <t>～</t>
    <phoneticPr fontId="3"/>
  </si>
  <si>
    <t>４歳</t>
    <rPh sb="1" eb="2">
      <t>サイ</t>
    </rPh>
    <phoneticPr fontId="3"/>
  </si>
  <si>
    <t>９歳</t>
    <rPh sb="1" eb="2">
      <t>サイ</t>
    </rPh>
    <phoneticPr fontId="3"/>
  </si>
  <si>
    <t>１４歳</t>
    <rPh sb="2" eb="3">
      <t>サイ</t>
    </rPh>
    <phoneticPr fontId="3"/>
  </si>
  <si>
    <t>１９歳</t>
    <rPh sb="2" eb="3">
      <t>サイ</t>
    </rPh>
    <phoneticPr fontId="3"/>
  </si>
  <si>
    <t>２４歳</t>
    <rPh sb="2" eb="3">
      <t>サイ</t>
    </rPh>
    <phoneticPr fontId="3"/>
  </si>
  <si>
    <t>２９歳</t>
    <rPh sb="2" eb="3">
      <t>サイ</t>
    </rPh>
    <phoneticPr fontId="3"/>
  </si>
  <si>
    <t>３４歳</t>
    <rPh sb="2" eb="3">
      <t>サイ</t>
    </rPh>
    <phoneticPr fontId="3"/>
  </si>
  <si>
    <t>３９歳</t>
    <rPh sb="2" eb="3">
      <t>サイ</t>
    </rPh>
    <phoneticPr fontId="3"/>
  </si>
  <si>
    <t>４４歳</t>
    <rPh sb="2" eb="3">
      <t>サイ</t>
    </rPh>
    <phoneticPr fontId="3"/>
  </si>
  <si>
    <t>４９歳</t>
    <rPh sb="2" eb="3">
      <t>サイ</t>
    </rPh>
    <phoneticPr fontId="3"/>
  </si>
  <si>
    <t>５４歳</t>
    <rPh sb="2" eb="3">
      <t>サイ</t>
    </rPh>
    <phoneticPr fontId="3"/>
  </si>
  <si>
    <t>５９歳</t>
    <rPh sb="2" eb="3">
      <t>サイ</t>
    </rPh>
    <phoneticPr fontId="3"/>
  </si>
  <si>
    <t>６４歳</t>
    <rPh sb="2" eb="3">
      <t>サイ</t>
    </rPh>
    <phoneticPr fontId="3"/>
  </si>
  <si>
    <t>６９歳</t>
    <rPh sb="2" eb="3">
      <t>サイ</t>
    </rPh>
    <phoneticPr fontId="3"/>
  </si>
  <si>
    <t>７４歳</t>
    <rPh sb="2" eb="3">
      <t>サイ</t>
    </rPh>
    <phoneticPr fontId="3"/>
  </si>
  <si>
    <t>７９歳</t>
    <rPh sb="2" eb="3">
      <t>サイ</t>
    </rPh>
    <phoneticPr fontId="3"/>
  </si>
  <si>
    <t>昭和50年</t>
    <phoneticPr fontId="3"/>
  </si>
  <si>
    <t>総数</t>
  </si>
  <si>
    <t>昭和55年</t>
    <phoneticPr fontId="3"/>
  </si>
  <si>
    <t>昭和60年</t>
    <phoneticPr fontId="3"/>
  </si>
  <si>
    <t>平成 2年</t>
    <phoneticPr fontId="3"/>
  </si>
  <si>
    <t>平成 7年</t>
    <phoneticPr fontId="3"/>
  </si>
  <si>
    <t>男</t>
    <phoneticPr fontId="3"/>
  </si>
  <si>
    <t>平成12年</t>
    <phoneticPr fontId="3"/>
  </si>
  <si>
    <t>総数</t>
    <rPh sb="0" eb="1">
      <t>フサ</t>
    </rPh>
    <rPh sb="1" eb="2">
      <t>カズ</t>
    </rPh>
    <phoneticPr fontId="3"/>
  </si>
  <si>
    <t>（６）年齢３区分別でみる国勢調査人口の推移</t>
    <rPh sb="3" eb="5">
      <t>ネンレイ</t>
    </rPh>
    <rPh sb="6" eb="8">
      <t>クブン</t>
    </rPh>
    <rPh sb="8" eb="9">
      <t>ベツ</t>
    </rPh>
    <rPh sb="12" eb="14">
      <t>コクセイ</t>
    </rPh>
    <rPh sb="14" eb="16">
      <t>チョウサ</t>
    </rPh>
    <rPh sb="16" eb="18">
      <t>ジンコウ</t>
    </rPh>
    <rPh sb="19" eb="21">
      <t>スイイ</t>
    </rPh>
    <phoneticPr fontId="3"/>
  </si>
  <si>
    <t>年 次</t>
    <rPh sb="0" eb="1">
      <t>トシ</t>
    </rPh>
    <rPh sb="2" eb="3">
      <t>ツギ</t>
    </rPh>
    <phoneticPr fontId="3"/>
  </si>
  <si>
    <t>生　産　年　齢　人　口</t>
    <rPh sb="0" eb="1">
      <t>ショウ</t>
    </rPh>
    <rPh sb="2" eb="3">
      <t>サン</t>
    </rPh>
    <rPh sb="4" eb="5">
      <t>トシ</t>
    </rPh>
    <rPh sb="6" eb="7">
      <t>ヨワイ</t>
    </rPh>
    <rPh sb="8" eb="9">
      <t>ジン</t>
    </rPh>
    <rPh sb="10" eb="11">
      <t>クチ</t>
    </rPh>
    <phoneticPr fontId="3"/>
  </si>
  <si>
    <t>老　年　人　口</t>
    <rPh sb="0" eb="1">
      <t>ロウ</t>
    </rPh>
    <rPh sb="2" eb="3">
      <t>トシ</t>
    </rPh>
    <rPh sb="4" eb="5">
      <t>ジン</t>
    </rPh>
    <rPh sb="6" eb="7">
      <t>クチ</t>
    </rPh>
    <phoneticPr fontId="3"/>
  </si>
  <si>
    <t>昭和40年</t>
    <rPh sb="0" eb="2">
      <t>ショウワ</t>
    </rPh>
    <rPh sb="4" eb="5">
      <t>ネン</t>
    </rPh>
    <phoneticPr fontId="3"/>
  </si>
  <si>
    <t>幼少年人口</t>
    <rPh sb="0" eb="2">
      <t>ヨウショウ</t>
    </rPh>
    <rPh sb="2" eb="3">
      <t>ネン</t>
    </rPh>
    <rPh sb="3" eb="5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</si>
  <si>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</si>
  <si>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</si>
  <si>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不明</t>
    <rPh sb="0" eb="2">
      <t>フメイ</t>
    </rPh>
    <phoneticPr fontId="3"/>
  </si>
  <si>
    <t>昭和60年</t>
    <rPh sb="0" eb="2">
      <t>ショウワ</t>
    </rPh>
    <rPh sb="4" eb="5">
      <t>ネン</t>
    </rPh>
    <phoneticPr fontId="3"/>
  </si>
  <si>
    <t>平成22年</t>
    <rPh sb="0" eb="2">
      <t>ヘイセイ</t>
    </rPh>
    <phoneticPr fontId="3"/>
  </si>
  <si>
    <t>平成27年</t>
    <rPh sb="0" eb="2">
      <t>ヘイセイ</t>
    </rPh>
    <phoneticPr fontId="3"/>
  </si>
  <si>
    <t>（８）行政区別国勢調査人口・世帯数</t>
    <rPh sb="3" eb="6">
      <t>ギョウセイク</t>
    </rPh>
    <rPh sb="6" eb="7">
      <t>ベツ</t>
    </rPh>
    <rPh sb="7" eb="9">
      <t>コクセイ</t>
    </rPh>
    <rPh sb="9" eb="11">
      <t>チョウサ</t>
    </rPh>
    <rPh sb="11" eb="13">
      <t>ジンコウ</t>
    </rPh>
    <rPh sb="14" eb="17">
      <t>セタイスウ</t>
    </rPh>
    <phoneticPr fontId="3"/>
  </si>
  <si>
    <t>種　別</t>
    <rPh sb="0" eb="1">
      <t>タネ</t>
    </rPh>
    <rPh sb="2" eb="3">
      <t>ベツ</t>
    </rPh>
    <phoneticPr fontId="3"/>
  </si>
  <si>
    <t>仲　順</t>
    <rPh sb="0" eb="1">
      <t>ナカ</t>
    </rPh>
    <rPh sb="2" eb="3">
      <t>ジュン</t>
    </rPh>
    <phoneticPr fontId="3"/>
  </si>
  <si>
    <t>熱　田</t>
    <rPh sb="0" eb="1">
      <t>ネツ</t>
    </rPh>
    <rPh sb="2" eb="3">
      <t>タ</t>
    </rPh>
    <phoneticPr fontId="3"/>
  </si>
  <si>
    <t>渡　口</t>
    <rPh sb="0" eb="1">
      <t>ワタル</t>
    </rPh>
    <rPh sb="2" eb="3">
      <t>クチ</t>
    </rPh>
    <phoneticPr fontId="3"/>
  </si>
  <si>
    <t>島　袋</t>
    <rPh sb="0" eb="1">
      <t>シマ</t>
    </rPh>
    <rPh sb="2" eb="3">
      <t>フクロ</t>
    </rPh>
    <phoneticPr fontId="3"/>
  </si>
  <si>
    <t>石　平</t>
    <rPh sb="0" eb="1">
      <t>イシ</t>
    </rPh>
    <rPh sb="2" eb="3">
      <t>ヒラ</t>
    </rPh>
    <phoneticPr fontId="3"/>
  </si>
  <si>
    <t>荻　道</t>
    <rPh sb="0" eb="1">
      <t>オギ</t>
    </rPh>
    <rPh sb="2" eb="3">
      <t>ドウ</t>
    </rPh>
    <phoneticPr fontId="3"/>
  </si>
  <si>
    <t>大　城</t>
    <rPh sb="0" eb="1">
      <t>ダイ</t>
    </rPh>
    <rPh sb="2" eb="3">
      <t>シロ</t>
    </rPh>
    <phoneticPr fontId="3"/>
  </si>
  <si>
    <t>美　崎</t>
    <rPh sb="0" eb="1">
      <t>ビ</t>
    </rPh>
    <rPh sb="2" eb="3">
      <t>ザキ</t>
    </rPh>
    <phoneticPr fontId="3"/>
  </si>
  <si>
    <t>昭和55年</t>
    <rPh sb="4" eb="5">
      <t>ネン</t>
    </rPh>
    <phoneticPr fontId="3"/>
  </si>
  <si>
    <t>世　帯</t>
  </si>
  <si>
    <t>人　口</t>
  </si>
  <si>
    <t>昭和60年</t>
    <rPh sb="4" eb="5">
      <t>ネン</t>
    </rPh>
    <phoneticPr fontId="3"/>
  </si>
  <si>
    <t>平成 2年</t>
    <rPh sb="4" eb="5">
      <t>ネン</t>
    </rPh>
    <phoneticPr fontId="3"/>
  </si>
  <si>
    <t>平成 7年</t>
    <rPh sb="4" eb="5">
      <t>ネン</t>
    </rPh>
    <phoneticPr fontId="3"/>
  </si>
  <si>
    <t>平成12年</t>
    <rPh sb="4" eb="5">
      <t>ネン</t>
    </rPh>
    <phoneticPr fontId="3"/>
  </si>
  <si>
    <t>平成17年</t>
    <rPh sb="4" eb="5">
      <t>ネン</t>
    </rPh>
    <phoneticPr fontId="3"/>
  </si>
  <si>
    <t>世　帯</t>
    <rPh sb="0" eb="1">
      <t>ヨ</t>
    </rPh>
    <rPh sb="2" eb="3">
      <t>オビ</t>
    </rPh>
    <phoneticPr fontId="3"/>
  </si>
  <si>
    <t>人　口</t>
    <rPh sb="0" eb="1">
      <t>ヒト</t>
    </rPh>
    <rPh sb="2" eb="3">
      <t>クチ</t>
    </rPh>
    <phoneticPr fontId="3"/>
  </si>
  <si>
    <t>（７）労働力状態（年齢１５歳以上）人口</t>
    <rPh sb="3" eb="6">
      <t>ロウドウリョク</t>
    </rPh>
    <rPh sb="6" eb="8">
      <t>ジョウタイ</t>
    </rPh>
    <rPh sb="9" eb="11">
      <t>ネンレイ</t>
    </rPh>
    <rPh sb="13" eb="14">
      <t>サイ</t>
    </rPh>
    <rPh sb="14" eb="16">
      <t>イジョウ</t>
    </rPh>
    <rPh sb="17" eb="19">
      <t>ジンコウ</t>
    </rPh>
    <phoneticPr fontId="3"/>
  </si>
  <si>
    <t>労　　働　　力　　人　　口</t>
    <rPh sb="0" eb="1">
      <t>ロウ</t>
    </rPh>
    <rPh sb="3" eb="4">
      <t>ハタラキ</t>
    </rPh>
    <rPh sb="6" eb="7">
      <t>チカラ</t>
    </rPh>
    <rPh sb="9" eb="10">
      <t>ジン</t>
    </rPh>
    <rPh sb="12" eb="13">
      <t>クチ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</si>
  <si>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</si>
  <si>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就　業　者　数</t>
    <rPh sb="0" eb="1">
      <t>シュウ</t>
    </rPh>
    <rPh sb="2" eb="3">
      <t>ギョウ</t>
    </rPh>
    <rPh sb="4" eb="5">
      <t>シャ</t>
    </rPh>
    <rPh sb="6" eb="7">
      <t>スウ</t>
    </rPh>
    <phoneticPr fontId="3"/>
  </si>
  <si>
    <t>完全失業者数</t>
    <rPh sb="0" eb="2">
      <t>カンゼン</t>
    </rPh>
    <rPh sb="2" eb="5">
      <t>シツギョウシャ</t>
    </rPh>
    <rPh sb="5" eb="6">
      <t>スウ</t>
    </rPh>
    <phoneticPr fontId="3"/>
  </si>
  <si>
    <t>完全失業率</t>
    <rPh sb="0" eb="2">
      <t>カンゼン</t>
    </rPh>
    <rPh sb="2" eb="4">
      <t>シツギョウ</t>
    </rPh>
    <rPh sb="4" eb="5">
      <t>リツ</t>
    </rPh>
    <phoneticPr fontId="3"/>
  </si>
  <si>
    <t>就業者数</t>
    <rPh sb="0" eb="3">
      <t>シュウギョウシャ</t>
    </rPh>
    <rPh sb="3" eb="4">
      <t>スウ</t>
    </rPh>
    <phoneticPr fontId="3"/>
  </si>
  <si>
    <t>平成27年</t>
  </si>
  <si>
    <t>（５）国勢調査人口と世帯数の推移</t>
    <rPh sb="3" eb="5">
      <t>コクセイ</t>
    </rPh>
    <rPh sb="5" eb="7">
      <t>チョウサ</t>
    </rPh>
    <rPh sb="7" eb="9">
      <t>ジンコウ</t>
    </rPh>
    <rPh sb="10" eb="13">
      <t>セタイスウ</t>
    </rPh>
    <rPh sb="14" eb="16">
      <t>スイイ</t>
    </rPh>
    <phoneticPr fontId="3"/>
  </si>
  <si>
    <t>世帯数</t>
    <rPh sb="0" eb="1">
      <t>ヨ</t>
    </rPh>
    <rPh sb="1" eb="2">
      <t>オビ</t>
    </rPh>
    <rPh sb="2" eb="3">
      <t>カズ</t>
    </rPh>
    <phoneticPr fontId="3"/>
  </si>
  <si>
    <t>人                口</t>
    <rPh sb="0" eb="1">
      <t>ヒト</t>
    </rPh>
    <rPh sb="17" eb="18">
      <t>クチ</t>
    </rPh>
    <phoneticPr fontId="3"/>
  </si>
  <si>
    <t>対前回増減率</t>
    <rPh sb="0" eb="1">
      <t>タイ</t>
    </rPh>
    <rPh sb="1" eb="3">
      <t>ゼンカイ</t>
    </rPh>
    <rPh sb="3" eb="6">
      <t>ゾウゲンリツ</t>
    </rPh>
    <phoneticPr fontId="3"/>
  </si>
  <si>
    <t>人口密度
1k㎡あたり</t>
    <rPh sb="0" eb="2">
      <t>ジンコウ</t>
    </rPh>
    <rPh sb="2" eb="4">
      <t>ミツド</t>
    </rPh>
    <phoneticPr fontId="3"/>
  </si>
  <si>
    <t>総  数</t>
    <rPh sb="0" eb="1">
      <t>フサ</t>
    </rPh>
    <rPh sb="3" eb="4">
      <t>カズ</t>
    </rPh>
    <phoneticPr fontId="3"/>
  </si>
  <si>
    <t>世  帯</t>
    <rPh sb="0" eb="1">
      <t>ヨ</t>
    </rPh>
    <rPh sb="3" eb="4">
      <t>オビ</t>
    </rPh>
    <phoneticPr fontId="3"/>
  </si>
  <si>
    <t>人口(%)</t>
    <rPh sb="0" eb="2">
      <t>ジンコウ</t>
    </rPh>
    <phoneticPr fontId="3"/>
  </si>
  <si>
    <t>各年度3月末現在</t>
    <rPh sb="0" eb="2">
      <t>カクネン</t>
    </rPh>
    <rPh sb="2" eb="3">
      <t>ド</t>
    </rPh>
    <rPh sb="4" eb="5">
      <t>ガツ</t>
    </rPh>
    <rPh sb="5" eb="6">
      <t>マツ</t>
    </rPh>
    <rPh sb="6" eb="8">
      <t>ゲンザイ</t>
    </rPh>
    <phoneticPr fontId="3"/>
  </si>
  <si>
    <t>アメリカ</t>
    <phoneticPr fontId="3"/>
  </si>
  <si>
    <t>インド</t>
    <phoneticPr fontId="3"/>
  </si>
  <si>
    <t>中　国</t>
    <rPh sb="0" eb="1">
      <t>ナカ</t>
    </rPh>
    <rPh sb="2" eb="3">
      <t>コク</t>
    </rPh>
    <phoneticPr fontId="3"/>
  </si>
  <si>
    <t>フィリピン</t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</si>
  <si>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</si>
  <si>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</si>
  <si>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</si>
  <si>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</si>
  <si>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</si>
  <si>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</si>
  <si>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</si>
  <si>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</si>
  <si>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</si>
  <si>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</si>
  <si>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</si>
  <si>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</si>
  <si>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（２）行政区別住民登録人口・世帯数　</t>
    <rPh sb="3" eb="7">
      <t>ギョウセイクベツ</t>
    </rPh>
    <rPh sb="7" eb="9">
      <t>ジュウミン</t>
    </rPh>
    <rPh sb="9" eb="11">
      <t>トウロク</t>
    </rPh>
    <rPh sb="11" eb="13">
      <t>ジンコウ</t>
    </rPh>
    <rPh sb="14" eb="17">
      <t>セタイスウ</t>
    </rPh>
    <phoneticPr fontId="3"/>
  </si>
  <si>
    <t>自然増加率＝</t>
    <rPh sb="0" eb="2">
      <t>シゼン</t>
    </rPh>
    <rPh sb="2" eb="5">
      <t>ゾウカリツ</t>
    </rPh>
    <phoneticPr fontId="3"/>
  </si>
  <si>
    <t>年間自然増</t>
    <rPh sb="0" eb="2">
      <t>ネンカン</t>
    </rPh>
    <rPh sb="2" eb="4">
      <t>シゼン</t>
    </rPh>
    <rPh sb="4" eb="5">
      <t>ゾウ</t>
    </rPh>
    <phoneticPr fontId="3"/>
  </si>
  <si>
    <t>×1,000</t>
    <phoneticPr fontId="3"/>
  </si>
  <si>
    <t>年間社会増</t>
    <rPh sb="0" eb="2">
      <t>ネンカン</t>
    </rPh>
    <rPh sb="2" eb="4">
      <t>シャカイ</t>
    </rPh>
    <rPh sb="4" eb="5">
      <t>ゾウ</t>
    </rPh>
    <phoneticPr fontId="3"/>
  </si>
  <si>
    <t>基礎人口</t>
    <rPh sb="0" eb="2">
      <t>キソ</t>
    </rPh>
    <rPh sb="2" eb="4">
      <t>ジンコウ</t>
    </rPh>
    <phoneticPr fontId="3"/>
  </si>
  <si>
    <t>基礎人口…各年１月１日現在の人口</t>
    <rPh sb="0" eb="4">
      <t>キソジンコウ</t>
    </rPh>
    <rPh sb="5" eb="6">
      <t>カク</t>
    </rPh>
    <rPh sb="6" eb="7">
      <t>トシ</t>
    </rPh>
    <rPh sb="8" eb="9">
      <t>ガツ</t>
    </rPh>
    <rPh sb="10" eb="11">
      <t>ヒ</t>
    </rPh>
    <rPh sb="11" eb="13">
      <t>ゲンザイ</t>
    </rPh>
    <rPh sb="14" eb="16">
      <t>ジンコウ</t>
    </rPh>
    <phoneticPr fontId="2"/>
  </si>
  <si>
    <t>自然増加率
(%)</t>
    <rPh sb="0" eb="5">
      <t>シゼンゾウカリツ</t>
    </rPh>
    <phoneticPr fontId="2"/>
  </si>
  <si>
    <t>（４）国籍別外国人住民人口の推移</t>
    <rPh sb="3" eb="6">
      <t>コクセキベツ</t>
    </rPh>
    <rPh sb="6" eb="9">
      <t>ガイコクジン</t>
    </rPh>
    <rPh sb="9" eb="11">
      <t>ジュウミン</t>
    </rPh>
    <rPh sb="11" eb="13">
      <t>ジンコウ</t>
    </rPh>
    <rPh sb="14" eb="16">
      <t>スイイ</t>
    </rPh>
    <phoneticPr fontId="3"/>
  </si>
  <si>
    <t>令和  2年</t>
    <rPh sb="0" eb="2">
      <t>レイワ</t>
    </rPh>
    <rPh sb="5" eb="6">
      <t>ネン</t>
    </rPh>
    <phoneticPr fontId="3"/>
  </si>
  <si>
    <t>令和 2年</t>
    <rPh sb="0" eb="2">
      <t>レイワ</t>
    </rPh>
    <rPh sb="4" eb="5">
      <t>ネン</t>
    </rPh>
    <phoneticPr fontId="3"/>
  </si>
  <si>
    <t>社会増加＝</t>
    <rPh sb="0" eb="2">
      <t>シャカイ</t>
    </rPh>
    <rPh sb="2" eb="4">
      <t>ゾウカ</t>
    </rPh>
    <phoneticPr fontId="3"/>
  </si>
  <si>
    <t>※ 総数は「不詳」も含むので内訳とは必ずしも一致しない。</t>
    <phoneticPr fontId="3"/>
  </si>
  <si>
    <t>※ 字比嘉は、島袋と合算しています。</t>
    <rPh sb="2" eb="3">
      <t>アザ</t>
    </rPh>
    <rPh sb="3" eb="5">
      <t>ヒガ</t>
    </rPh>
    <rPh sb="7" eb="9">
      <t>シマブク</t>
    </rPh>
    <rPh sb="10" eb="12">
      <t>ガッサン</t>
    </rPh>
    <phoneticPr fontId="3"/>
  </si>
  <si>
    <t>※　幼少年人口：０歳～１４歳</t>
    <rPh sb="2" eb="5">
      <t>ヨウショウネン</t>
    </rPh>
    <rPh sb="5" eb="7">
      <t>ジンコウ</t>
    </rPh>
    <rPh sb="9" eb="10">
      <t>サイ</t>
    </rPh>
    <rPh sb="13" eb="14">
      <t>サイ</t>
    </rPh>
    <phoneticPr fontId="3"/>
  </si>
  <si>
    <t>　　生産年齢人口：１５歳～６４歳</t>
    <rPh sb="2" eb="4">
      <t>セイサン</t>
    </rPh>
    <rPh sb="4" eb="6">
      <t>ネンレイ</t>
    </rPh>
    <rPh sb="6" eb="8">
      <t>ジンコウ</t>
    </rPh>
    <rPh sb="11" eb="12">
      <t>サイ</t>
    </rPh>
    <rPh sb="15" eb="16">
      <t>サイ</t>
    </rPh>
    <phoneticPr fontId="3"/>
  </si>
  <si>
    <t>　　老年人口：６５歳以上</t>
    <rPh sb="2" eb="4">
      <t>ロウネン</t>
    </rPh>
    <rPh sb="4" eb="6">
      <t>ジンコウ</t>
    </rPh>
    <rPh sb="9" eb="10">
      <t>サイ</t>
    </rPh>
    <rPh sb="10" eb="12">
      <t>イジョウ</t>
    </rPh>
    <phoneticPr fontId="3"/>
  </si>
  <si>
    <t>（１５）住宅の所有関係別一般世帯数</t>
    <rPh sb="4" eb="6">
      <t>ジュウタク</t>
    </rPh>
    <rPh sb="7" eb="9">
      <t>ショユウ</t>
    </rPh>
    <rPh sb="9" eb="11">
      <t>カンケイ</t>
    </rPh>
    <rPh sb="11" eb="12">
      <t>ベツ</t>
    </rPh>
    <rPh sb="12" eb="14">
      <t>イッパン</t>
    </rPh>
    <rPh sb="14" eb="17">
      <t>セタイスウ</t>
    </rPh>
    <phoneticPr fontId="3"/>
  </si>
  <si>
    <t>常住人に対す</t>
    <rPh sb="0" eb="2">
      <t>ジョウジュウ</t>
    </rPh>
    <rPh sb="2" eb="3">
      <t>ニン</t>
    </rPh>
    <rPh sb="4" eb="5">
      <t>タイ</t>
    </rPh>
    <phoneticPr fontId="3"/>
  </si>
  <si>
    <t>増減数</t>
    <rPh sb="0" eb="2">
      <t>ゾウゲン</t>
    </rPh>
    <rPh sb="2" eb="3">
      <t>スウ</t>
    </rPh>
    <phoneticPr fontId="3"/>
  </si>
  <si>
    <t>る昼間人口の</t>
    <rPh sb="1" eb="3">
      <t>ヒルマ</t>
    </rPh>
    <rPh sb="3" eb="5">
      <t>ジンコウ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</si>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</sst>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;&quot;△ &quot;#,##0"/>
    <numFmt numFmtId="178" formatCode="0;&quot;△ &quot;0"/>
    <numFmt numFmtId="179" formatCode="0.0"/>
    <numFmt numFmtId="180" formatCode="0.0;&quot;△ &quot;0.0"/>
  </numFmts>
  <fonts count="15" x14ac:knownFonts="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theme="0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distributed" vertical="center" inden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distributed" vertical="center"/>
    </xf>
    <xf numFmtId="0" fontId="5" fillId="0" borderId="0" xfId="1" applyFont="1"/>
    <xf numFmtId="0" fontId="6" fillId="0" borderId="0" xfId="1" applyFont="1" applyAlignment="1">
      <alignment horizontal="right"/>
    </xf>
    <xf numFmtId="0" fontId="5" fillId="2" borderId="2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distributed" vertical="center"/>
    </xf>
    <xf numFmtId="0" fontId="5" fillId="2" borderId="3" xfId="1" applyFont="1" applyFill="1" applyBorder="1" applyAlignment="1">
      <alignment horizontal="center" vertical="center" shrinkToFit="1"/>
    </xf>
    <xf numFmtId="38" fontId="5" fillId="2" borderId="4" xfId="2" applyFont="1" applyFill="1" applyBorder="1" applyAlignment="1">
      <alignment vertical="center"/>
    </xf>
    <xf numFmtId="38" fontId="5" fillId="2" borderId="2" xfId="2" applyFont="1" applyFill="1" applyBorder="1" applyAlignment="1">
      <alignment vertical="center"/>
    </xf>
    <xf numFmtId="176" fontId="5" fillId="2" borderId="2" xfId="2" applyNumberFormat="1" applyFont="1" applyFill="1" applyBorder="1" applyAlignment="1">
      <alignment vertical="center"/>
    </xf>
    <xf numFmtId="177" fontId="5" fillId="2" borderId="2" xfId="2" applyNumberFormat="1" applyFont="1" applyFill="1" applyBorder="1" applyAlignment="1">
      <alignment vertical="center"/>
    </xf>
    <xf numFmtId="176" fontId="5" fillId="2" borderId="4" xfId="2" applyNumberFormat="1" applyFont="1" applyFill="1" applyBorder="1" applyAlignment="1">
      <alignment vertical="center"/>
    </xf>
    <xf numFmtId="177" fontId="5" fillId="2" borderId="4" xfId="2" applyNumberFormat="1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38" fontId="5" fillId="2" borderId="3" xfId="2" applyFont="1" applyFill="1" applyBorder="1" applyAlignment="1">
      <alignment vertical="center"/>
    </xf>
    <xf numFmtId="176" fontId="5" fillId="2" borderId="3" xfId="2" applyNumberFormat="1" applyFont="1" applyFill="1" applyBorder="1" applyAlignment="1">
      <alignment vertical="center"/>
    </xf>
    <xf numFmtId="177" fontId="5" fillId="2" borderId="3" xfId="2" applyNumberFormat="1" applyFont="1" applyFill="1" applyBorder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38" fontId="5" fillId="2" borderId="1" xfId="2" applyFont="1" applyFill="1" applyBorder="1" applyAlignment="1">
      <alignment vertical="center"/>
    </xf>
    <xf numFmtId="0" fontId="8" fillId="0" borderId="0" xfId="1" applyFont="1"/>
    <xf numFmtId="0" fontId="5" fillId="2" borderId="4" xfId="1" applyFont="1" applyFill="1" applyBorder="1"/>
    <xf numFmtId="38" fontId="5" fillId="2" borderId="2" xfId="2" applyFont="1" applyFill="1" applyBorder="1" applyAlignment="1">
      <alignment horizontal="right" vertical="center"/>
    </xf>
    <xf numFmtId="0" fontId="5" fillId="2" borderId="3" xfId="1" applyFont="1" applyFill="1" applyBorder="1"/>
    <xf numFmtId="0" fontId="5" fillId="0" borderId="0" xfId="1" applyFont="1" applyBorder="1"/>
    <xf numFmtId="38" fontId="5" fillId="0" borderId="1" xfId="2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distributed" vertical="center"/>
    </xf>
    <xf numFmtId="0" fontId="5" fillId="2" borderId="3" xfId="1" applyFont="1" applyFill="1" applyBorder="1" applyAlignment="1">
      <alignment horizontal="distributed" vertical="center"/>
    </xf>
    <xf numFmtId="0" fontId="5" fillId="2" borderId="4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/>
    <xf numFmtId="38" fontId="5" fillId="0" borderId="3" xfId="2" applyFont="1" applyFill="1" applyBorder="1" applyAlignment="1">
      <alignment vertical="center"/>
    </xf>
    <xf numFmtId="0" fontId="5" fillId="2" borderId="4" xfId="1" applyFont="1" applyFill="1" applyBorder="1" applyAlignment="1">
      <alignment horizontal="distributed" vertical="center" indent="1"/>
    </xf>
    <xf numFmtId="38" fontId="5" fillId="2" borderId="4" xfId="2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distributed" vertical="center" indent="1"/>
    </xf>
    <xf numFmtId="0" fontId="5" fillId="2" borderId="1" xfId="1" applyFont="1" applyFill="1" applyBorder="1" applyAlignment="1">
      <alignment horizontal="distributed" vertical="distributed" indent="1"/>
    </xf>
    <xf numFmtId="0" fontId="5" fillId="0" borderId="0" xfId="1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38" fontId="5" fillId="2" borderId="3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 textRotation="255"/>
    </xf>
    <xf numFmtId="38" fontId="5" fillId="0" borderId="0" xfId="2" applyFont="1" applyFill="1" applyBorder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distributed" vertical="center" shrinkToFit="1"/>
    </xf>
    <xf numFmtId="38" fontId="5" fillId="0" borderId="8" xfId="2" applyFont="1" applyFill="1" applyBorder="1" applyAlignment="1">
      <alignment horizontal="distributed" vertical="center" shrinkToFit="1"/>
    </xf>
    <xf numFmtId="38" fontId="5" fillId="0" borderId="8" xfId="2" applyFont="1" applyFill="1" applyBorder="1" applyAlignment="1">
      <alignment vertical="center"/>
    </xf>
    <xf numFmtId="38" fontId="5" fillId="0" borderId="3" xfId="2" applyFont="1" applyFill="1" applyBorder="1" applyAlignment="1">
      <alignment horizontal="center" vertical="center" shrinkToFit="1"/>
    </xf>
    <xf numFmtId="0" fontId="5" fillId="0" borderId="0" xfId="1" applyFont="1" applyFill="1"/>
    <xf numFmtId="38" fontId="5" fillId="0" borderId="17" xfId="2" applyFont="1" applyFill="1" applyBorder="1" applyAlignment="1">
      <alignment horizontal="right" vertical="center"/>
    </xf>
    <xf numFmtId="38" fontId="5" fillId="0" borderId="20" xfId="2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28" xfId="1" applyFont="1" applyBorder="1" applyAlignment="1">
      <alignment horizontal="right"/>
    </xf>
    <xf numFmtId="0" fontId="5" fillId="0" borderId="29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9" fillId="0" borderId="0" xfId="1" applyFont="1"/>
    <xf numFmtId="37" fontId="10" fillId="0" borderId="3" xfId="1" applyNumberFormat="1" applyFont="1" applyFill="1" applyBorder="1" applyAlignment="1">
      <alignment horizontal="right" vertical="center"/>
    </xf>
    <xf numFmtId="37" fontId="10" fillId="0" borderId="27" xfId="1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 shrinkToFit="1"/>
    </xf>
    <xf numFmtId="178" fontId="5" fillId="2" borderId="2" xfId="2" applyNumberFormat="1" applyFont="1" applyFill="1" applyBorder="1" applyAlignment="1">
      <alignment vertical="center"/>
    </xf>
    <xf numFmtId="180" fontId="5" fillId="2" borderId="2" xfId="2" applyNumberFormat="1" applyFont="1" applyFill="1" applyBorder="1" applyAlignment="1">
      <alignment vertical="center"/>
    </xf>
    <xf numFmtId="178" fontId="5" fillId="2" borderId="4" xfId="2" applyNumberFormat="1" applyFont="1" applyFill="1" applyBorder="1" applyAlignment="1">
      <alignment vertical="center"/>
    </xf>
    <xf numFmtId="180" fontId="5" fillId="2" borderId="4" xfId="2" applyNumberFormat="1" applyFont="1" applyFill="1" applyBorder="1" applyAlignment="1">
      <alignment vertical="center"/>
    </xf>
    <xf numFmtId="178" fontId="5" fillId="2" borderId="3" xfId="2" applyNumberFormat="1" applyFont="1" applyFill="1" applyBorder="1" applyAlignment="1">
      <alignment vertical="center"/>
    </xf>
    <xf numFmtId="180" fontId="5" fillId="2" borderId="3" xfId="2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/>
    <xf numFmtId="0" fontId="12" fillId="0" borderId="0" xfId="1" applyFont="1"/>
    <xf numFmtId="0" fontId="6" fillId="0" borderId="26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right"/>
    </xf>
    <xf numFmtId="0" fontId="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distributed" vertical="center"/>
    </xf>
    <xf numFmtId="0" fontId="5" fillId="2" borderId="2" xfId="1" applyFont="1" applyFill="1" applyBorder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distributed" vertical="center"/>
    </xf>
    <xf numFmtId="0" fontId="6" fillId="0" borderId="0" xfId="1" applyFont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center" vertical="center" shrinkToFit="1"/>
    </xf>
    <xf numFmtId="0" fontId="5" fillId="2" borderId="2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22" xfId="1" applyFont="1" applyFill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 shrinkToFit="1"/>
    </xf>
    <xf numFmtId="0" fontId="5" fillId="2" borderId="4" xfId="1" applyFont="1" applyFill="1" applyBorder="1" applyAlignment="1">
      <alignment horizontal="distributed" vertical="center"/>
    </xf>
    <xf numFmtId="0" fontId="5" fillId="2" borderId="4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 shrinkToFit="1"/>
    </xf>
    <xf numFmtId="0" fontId="6" fillId="2" borderId="3" xfId="1" applyFont="1" applyFill="1" applyBorder="1" applyAlignment="1">
      <alignment horizontal="distributed" vertical="center"/>
    </xf>
    <xf numFmtId="0" fontId="5" fillId="2" borderId="4" xfId="1" applyFont="1" applyFill="1" applyBorder="1" applyAlignment="1">
      <alignment horizontal="distributed" vertical="center" indent="1"/>
    </xf>
    <xf numFmtId="0" fontId="5" fillId="2" borderId="3" xfId="1" applyFont="1" applyFill="1" applyBorder="1" applyAlignment="1">
      <alignment horizontal="distributed" vertical="center" indent="1"/>
    </xf>
    <xf numFmtId="0" fontId="14" fillId="0" borderId="0" xfId="1" applyFont="1" applyAlignment="1">
      <alignment horizontal="center" vertical="center" shrinkToFit="1"/>
    </xf>
    <xf numFmtId="0" fontId="5" fillId="2" borderId="2" xfId="1" applyFont="1" applyFill="1" applyBorder="1" applyAlignment="1">
      <alignment horizontal="distributed" vertical="center" indent="1"/>
    </xf>
    <xf numFmtId="0" fontId="5" fillId="2" borderId="1" xfId="1" applyFont="1" applyFill="1" applyBorder="1" applyAlignment="1">
      <alignment horizontal="distributed" vertical="center" inden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 shrinkToFit="1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179" fontId="5" fillId="0" borderId="2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shrinkToFit="1"/>
    </xf>
    <xf numFmtId="179" fontId="5" fillId="0" borderId="3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 shrinkToFit="1"/>
    </xf>
    <xf numFmtId="38" fontId="5" fillId="0" borderId="2" xfId="2" applyFont="1" applyFill="1" applyBorder="1" applyAlignment="1">
      <alignment horizontal="right" vertical="center"/>
    </xf>
    <xf numFmtId="9" fontId="11" fillId="0" borderId="1" xfId="4" applyFont="1" applyFill="1" applyBorder="1" applyAlignment="1">
      <alignment vertical="center"/>
    </xf>
    <xf numFmtId="38" fontId="5" fillId="0" borderId="0" xfId="3" applyFont="1" applyFill="1" applyAlignment="1"/>
    <xf numFmtId="38" fontId="5" fillId="0" borderId="4" xfId="2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38" fontId="11" fillId="0" borderId="3" xfId="2" applyFont="1" applyFill="1" applyBorder="1" applyAlignment="1">
      <alignment vertical="center"/>
    </xf>
    <xf numFmtId="0" fontId="5" fillId="0" borderId="0" xfId="1" applyFont="1" applyFill="1" applyAlignment="1">
      <alignment horizontal="right"/>
    </xf>
    <xf numFmtId="0" fontId="6" fillId="0" borderId="0" xfId="1" applyFont="1" applyFill="1" applyAlignment="1">
      <alignment vertical="center"/>
    </xf>
    <xf numFmtId="0" fontId="13" fillId="0" borderId="0" xfId="1" applyFont="1" applyFill="1"/>
    <xf numFmtId="9" fontId="13" fillId="0" borderId="0" xfId="1" applyNumberFormat="1" applyFont="1" applyFill="1"/>
    <xf numFmtId="9" fontId="5" fillId="0" borderId="0" xfId="1" applyNumberFormat="1" applyFont="1" applyFill="1"/>
    <xf numFmtId="0" fontId="5" fillId="0" borderId="1" xfId="1" applyFont="1" applyFill="1" applyBorder="1" applyAlignment="1">
      <alignment horizontal="center" vertical="center" shrinkToFit="1"/>
    </xf>
    <xf numFmtId="176" fontId="5" fillId="0" borderId="2" xfId="2" applyNumberFormat="1" applyFont="1" applyFill="1" applyBorder="1" applyAlignment="1">
      <alignment vertical="center"/>
    </xf>
    <xf numFmtId="9" fontId="5" fillId="0" borderId="1" xfId="1" applyNumberFormat="1" applyFont="1" applyFill="1" applyBorder="1"/>
    <xf numFmtId="176" fontId="5" fillId="0" borderId="4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textRotation="255"/>
    </xf>
    <xf numFmtId="0" fontId="5" fillId="0" borderId="4" xfId="1" applyFont="1" applyFill="1" applyBorder="1" applyAlignment="1">
      <alignment horizontal="center" textRotation="255"/>
    </xf>
    <xf numFmtId="0" fontId="5" fillId="0" borderId="0" xfId="1" applyFont="1" applyFill="1" applyBorder="1" applyAlignment="1">
      <alignment horizontal="center" textRotation="255"/>
    </xf>
    <xf numFmtId="0" fontId="5" fillId="0" borderId="3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top"/>
    </xf>
    <xf numFmtId="0" fontId="5" fillId="0" borderId="0" xfId="1" applyFont="1" applyFill="1" applyBorder="1"/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8" fontId="5" fillId="0" borderId="19" xfId="2" applyFont="1" applyFill="1" applyBorder="1" applyAlignment="1">
      <alignment vertical="center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0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5" fillId="0" borderId="6" xfId="1" applyFont="1" applyFill="1" applyBorder="1"/>
    <xf numFmtId="0" fontId="5" fillId="0" borderId="2" xfId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Alignment="1">
      <alignment horizontal="distributed" vertical="center"/>
    </xf>
    <xf numFmtId="0" fontId="5" fillId="0" borderId="7" xfId="1" applyFont="1" applyFill="1" applyBorder="1" applyAlignment="1">
      <alignment horizontal="distributed" vertical="center" shrinkToFit="1"/>
    </xf>
    <xf numFmtId="0" fontId="5" fillId="0" borderId="4" xfId="1" applyFont="1" applyFill="1" applyBorder="1"/>
    <xf numFmtId="0" fontId="5" fillId="0" borderId="1" xfId="1" applyFont="1" applyFill="1" applyBorder="1" applyAlignment="1">
      <alignment horizontal="distributed" vertical="center"/>
    </xf>
    <xf numFmtId="0" fontId="5" fillId="0" borderId="7" xfId="1" applyFont="1" applyFill="1" applyBorder="1" applyAlignment="1">
      <alignment horizontal="distributed" vertical="center"/>
    </xf>
    <xf numFmtId="0" fontId="5" fillId="0" borderId="3" xfId="1" applyFont="1" applyFill="1" applyBorder="1"/>
    <xf numFmtId="0" fontId="5" fillId="0" borderId="1" xfId="1" applyFont="1" applyFill="1" applyBorder="1" applyAlignment="1">
      <alignment horizontal="distributed" vertical="center" shrinkToFit="1"/>
    </xf>
    <xf numFmtId="38" fontId="5" fillId="0" borderId="3" xfId="1" applyNumberFormat="1" applyFont="1" applyFill="1" applyBorder="1" applyAlignment="1">
      <alignment vertical="center"/>
    </xf>
    <xf numFmtId="0" fontId="5" fillId="0" borderId="9" xfId="1" applyFont="1" applyFill="1" applyBorder="1"/>
    <xf numFmtId="0" fontId="6" fillId="0" borderId="0" xfId="1" applyFont="1" applyFill="1" applyBorder="1" applyAlignment="1">
      <alignment horizontal="right"/>
    </xf>
    <xf numFmtId="38" fontId="5" fillId="0" borderId="1" xfId="2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vertical="center" textRotation="255"/>
    </xf>
    <xf numFmtId="0" fontId="5" fillId="0" borderId="2" xfId="1" applyFont="1" applyFill="1" applyBorder="1" applyAlignment="1">
      <alignment horizontal="distributed" vertical="center"/>
    </xf>
    <xf numFmtId="0" fontId="8" fillId="0" borderId="0" xfId="1" applyFont="1" applyFill="1"/>
    <xf numFmtId="0" fontId="5" fillId="0" borderId="4" xfId="1" applyFont="1" applyFill="1" applyBorder="1" applyAlignment="1">
      <alignment horizontal="distributed" vertical="center"/>
    </xf>
    <xf numFmtId="0" fontId="5" fillId="0" borderId="3" xfId="1" applyFont="1" applyFill="1" applyBorder="1" applyAlignment="1">
      <alignment vertical="center" textRotation="255"/>
    </xf>
    <xf numFmtId="0" fontId="5" fillId="0" borderId="3" xfId="1" applyFont="1" applyFill="1" applyBorder="1" applyAlignment="1">
      <alignment horizontal="distributed" vertical="center"/>
    </xf>
    <xf numFmtId="0" fontId="5" fillId="0" borderId="5" xfId="1" applyFont="1" applyFill="1" applyBorder="1" applyAlignment="1">
      <alignment vertical="center" textRotation="255"/>
    </xf>
    <xf numFmtId="0" fontId="6" fillId="0" borderId="4" xfId="1" applyFont="1" applyFill="1" applyBorder="1" applyAlignment="1">
      <alignment horizontal="distributed" vertical="center"/>
    </xf>
    <xf numFmtId="40" fontId="5" fillId="0" borderId="2" xfId="2" applyNumberFormat="1" applyFont="1" applyFill="1" applyBorder="1" applyAlignment="1">
      <alignment vertical="center"/>
    </xf>
    <xf numFmtId="40" fontId="5" fillId="0" borderId="4" xfId="2" applyNumberFormat="1" applyFont="1" applyFill="1" applyBorder="1" applyAlignment="1">
      <alignment vertical="center"/>
    </xf>
    <xf numFmtId="38" fontId="5" fillId="0" borderId="4" xfId="2" applyFont="1" applyFill="1" applyBorder="1" applyAlignment="1">
      <alignment vertical="center" shrinkToFit="1"/>
    </xf>
    <xf numFmtId="38" fontId="5" fillId="0" borderId="3" xfId="2" applyFont="1" applyFill="1" applyBorder="1" applyAlignment="1">
      <alignment vertical="center" shrinkToFit="1"/>
    </xf>
    <xf numFmtId="40" fontId="5" fillId="0" borderId="3" xfId="2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2" xfId="2" applyNumberFormat="1" applyFont="1" applyFill="1" applyBorder="1" applyAlignment="1">
      <alignment vertical="center"/>
    </xf>
    <xf numFmtId="177" fontId="5" fillId="0" borderId="4" xfId="2" applyNumberFormat="1" applyFont="1" applyFill="1" applyBorder="1" applyAlignment="1">
      <alignment vertical="center"/>
    </xf>
    <xf numFmtId="177" fontId="5" fillId="0" borderId="3" xfId="2" applyNumberFormat="1" applyFont="1" applyFill="1" applyBorder="1" applyAlignment="1">
      <alignment vertical="center"/>
    </xf>
  </cellXfs>
  <cellStyles count="5">
    <cellStyle name="パーセント" xfId="4" builtinId="5"/>
    <cellStyle name="桁区切り" xfId="3" builtinId="6"/>
    <cellStyle name="桁区切り 2" xfId="2" xr:uid="{6AEDD16F-6E60-41F1-B862-39805E3601B1}"/>
    <cellStyle name="標準" xfId="0" builtinId="0"/>
    <cellStyle name="標準 2" xfId="1" xr:uid="{F5921FFA-C199-4998-AF43-C704C5F4E29F}"/>
  </cellStyles>
  <dxfs count="0"/>
  <tableStyles count="0" defaultTableStyle="TableStyleMedium2" defaultPivotStyle="PivotStyleLight16"/>
  <colors>
    <mruColors>
      <color rgb="FFFFCCCC"/>
      <color rgb="FFCCCC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住民登録人口の推移</a:t>
            </a:r>
          </a:p>
        </c:rich>
      </c:tx>
      <c:layout>
        <c:manualLayout>
          <c:xMode val="edge"/>
          <c:yMode val="edge"/>
          <c:x val="0.33268864829396327"/>
          <c:y val="2.0473155582279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45308279327775E-2"/>
          <c:y val="0.18535245632802946"/>
          <c:w val="0.85845448865216611"/>
          <c:h val="0.61834912441492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'2-1'!$D$4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'2-1'!$A$5:$A$15</c:f>
              <c:strCache>
                <c:ptCount val="11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  <c:pt idx="5">
                  <c:v>平成30年度</c:v>
                </c:pt>
                <c:pt idx="6">
                  <c:v>令和元年度</c:v>
                </c:pt>
                <c:pt idx="7">
                  <c:v>令和2年度</c:v>
                </c:pt>
                <c:pt idx="8">
                  <c:v>令和3年度</c:v>
                </c:pt>
                <c:pt idx="9">
                  <c:v>令和4年度</c:v>
                </c:pt>
                <c:pt idx="10">
                  <c:v>令和5年度</c:v>
                </c:pt>
              </c:strCache>
            </c:strRef>
          </c:cat>
          <c:val>
            <c:numRef>
              <c:f>'2-1'!$D$5:$D$15</c:f>
              <c:numCache>
                <c:formatCode>#,##0_);[Red]\(#,##0\)</c:formatCode>
                <c:ptCount val="11"/>
                <c:pt idx="0">
                  <c:v>8051</c:v>
                </c:pt>
                <c:pt idx="1">
                  <c:v>8132</c:v>
                </c:pt>
                <c:pt idx="2">
                  <c:v>8136</c:v>
                </c:pt>
                <c:pt idx="3">
                  <c:v>8155</c:v>
                </c:pt>
                <c:pt idx="4">
                  <c:v>8303</c:v>
                </c:pt>
                <c:pt idx="5">
                  <c:v>8979</c:v>
                </c:pt>
                <c:pt idx="6">
                  <c:v>8465</c:v>
                </c:pt>
                <c:pt idx="7">
                  <c:v>8566</c:v>
                </c:pt>
                <c:pt idx="8">
                  <c:v>8584</c:v>
                </c:pt>
                <c:pt idx="9">
                  <c:v>8646</c:v>
                </c:pt>
                <c:pt idx="10">
                  <c:v>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7-459B-9F10-5EA64941A327}"/>
            </c:ext>
          </c:extLst>
        </c:ser>
        <c:ser>
          <c:idx val="1"/>
          <c:order val="1"/>
          <c:tx>
            <c:strRef>
              <c:f>'2-1'!$E$4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'2-1'!$A$5:$A$15</c:f>
              <c:strCache>
                <c:ptCount val="11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  <c:pt idx="5">
                  <c:v>平成30年度</c:v>
                </c:pt>
                <c:pt idx="6">
                  <c:v>令和元年度</c:v>
                </c:pt>
                <c:pt idx="7">
                  <c:v>令和2年度</c:v>
                </c:pt>
                <c:pt idx="8">
                  <c:v>令和3年度</c:v>
                </c:pt>
                <c:pt idx="9">
                  <c:v>令和4年度</c:v>
                </c:pt>
                <c:pt idx="10">
                  <c:v>令和5年度</c:v>
                </c:pt>
              </c:strCache>
            </c:strRef>
          </c:cat>
          <c:val>
            <c:numRef>
              <c:f>'2-1'!$E$5:$E$15</c:f>
              <c:numCache>
                <c:formatCode>#,##0_);[Red]\(#,##0\)</c:formatCode>
                <c:ptCount val="11"/>
                <c:pt idx="0">
                  <c:v>8672</c:v>
                </c:pt>
                <c:pt idx="1">
                  <c:v>8758</c:v>
                </c:pt>
                <c:pt idx="2">
                  <c:v>8693</c:v>
                </c:pt>
                <c:pt idx="3">
                  <c:v>8696</c:v>
                </c:pt>
                <c:pt idx="4">
                  <c:v>8859</c:v>
                </c:pt>
                <c:pt idx="5">
                  <c:v>8381</c:v>
                </c:pt>
                <c:pt idx="6">
                  <c:v>9112</c:v>
                </c:pt>
                <c:pt idx="7">
                  <c:v>9240</c:v>
                </c:pt>
                <c:pt idx="8">
                  <c:v>9281</c:v>
                </c:pt>
                <c:pt idx="9">
                  <c:v>9253</c:v>
                </c:pt>
                <c:pt idx="10">
                  <c:v>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7-459B-9F10-5EA64941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49155632"/>
        <c:axId val="1"/>
      </c:barChart>
      <c:lineChart>
        <c:grouping val="standard"/>
        <c:varyColors val="0"/>
        <c:ser>
          <c:idx val="2"/>
          <c:order val="2"/>
          <c:tx>
            <c:v>1世帯あたりの人員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'2-1'!$F$5:$F$15</c:f>
              <c:numCache>
                <c:formatCode>#,##0.0;[Red]\-#,##0.0</c:formatCode>
                <c:ptCount val="11"/>
                <c:pt idx="0">
                  <c:v>2.579515656331945</c:v>
                </c:pt>
                <c:pt idx="1">
                  <c:v>2.6032675709001234</c:v>
                </c:pt>
                <c:pt idx="2">
                  <c:v>2.5673531655225017</c:v>
                </c:pt>
                <c:pt idx="3">
                  <c:v>2.4931202840656903</c:v>
                </c:pt>
                <c:pt idx="4">
                  <c:v>2.4520645806543793</c:v>
                </c:pt>
                <c:pt idx="5">
                  <c:v>2.4269537257094926</c:v>
                </c:pt>
                <c:pt idx="6">
                  <c:v>2.3911032512583321</c:v>
                </c:pt>
                <c:pt idx="7">
                  <c:v>2.353112197700542</c:v>
                </c:pt>
                <c:pt idx="8">
                  <c:v>2.32981220657277</c:v>
                </c:pt>
                <c:pt idx="9">
                  <c:v>2.3116363166731242</c:v>
                </c:pt>
                <c:pt idx="10">
                  <c:v>2.2990390775144141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7-459B-9F10-5EA64941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491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0491556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  <c:min val="2"/>
        </c:scaling>
        <c:delete val="0"/>
        <c:axPos val="r"/>
        <c:numFmt formatCode="#,##0.0;[Red]\-#,##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baseline="0">
          <a:latin typeface="HG教科書体" panose="02020609000000000000" pitchFamily="17" charset="-128"/>
          <a:ea typeface="HG教科書体" panose="02020609000000000000" pitchFamily="17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 altLang="en-US" baseline="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行政区別でみる住民登録人口の割合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4.5702527208528999E-2"/>
                  <c:y val="-1.59445537429384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3-4F34-8421-2AC96C7C42D2}"/>
                </c:ext>
              </c:extLst>
            </c:dLbl>
            <c:dLbl>
              <c:idx val="4"/>
              <c:layout>
                <c:manualLayout>
                  <c:x val="1.7529089401284122E-2"/>
                  <c:y val="7.40054204729420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43-4F34-8421-2AC96C7C42D2}"/>
                </c:ext>
              </c:extLst>
            </c:dLbl>
            <c:dLbl>
              <c:idx val="7"/>
              <c:layout>
                <c:manualLayout>
                  <c:x val="1.4648148623115921E-2"/>
                  <c:y val="2.1981738522284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3-4F34-8421-2AC96C7C42D2}"/>
                </c:ext>
              </c:extLst>
            </c:dLbl>
            <c:dLbl>
              <c:idx val="8"/>
              <c:layout>
                <c:manualLayout>
                  <c:x val="-3.3072362290218607E-2"/>
                  <c:y val="-1.13044927578904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3-4F34-8421-2AC96C7C42D2}"/>
                </c:ext>
              </c:extLst>
            </c:dLbl>
            <c:dLbl>
              <c:idx val="9"/>
              <c:layout>
                <c:manualLayout>
                  <c:x val="-6.1356621953200463E-2"/>
                  <c:y val="-8.134032039300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3-4F34-8421-2AC96C7C42D2}"/>
                </c:ext>
              </c:extLst>
            </c:dLbl>
            <c:dLbl>
              <c:idx val="11"/>
              <c:layout>
                <c:manualLayout>
                  <c:x val="-7.324539560760035E-2"/>
                  <c:y val="9.4280985172174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3-4F34-8421-2AC96C7C42D2}"/>
                </c:ext>
              </c:extLst>
            </c:dLbl>
            <c:dLbl>
              <c:idx val="12"/>
              <c:layout>
                <c:manualLayout>
                  <c:x val="-5.7260021984431461E-2"/>
                  <c:y val="6.16171079300056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3-4F34-8421-2AC96C7C42D2}"/>
                </c:ext>
              </c:extLst>
            </c:dLbl>
            <c:dLbl>
              <c:idx val="13"/>
              <c:layout>
                <c:manualLayout>
                  <c:x val="-0.14451129506247617"/>
                  <c:y val="6.08504358511952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3-4F34-8421-2AC96C7C42D2}"/>
                </c:ext>
              </c:extLst>
            </c:dLbl>
            <c:dLbl>
              <c:idx val="14"/>
              <c:layout>
                <c:manualLayout>
                  <c:x val="2.5663458734322267E-4"/>
                  <c:y val="-1.08451250045945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3-4F34-8421-2AC96C7C42D2}"/>
                </c:ext>
              </c:extLst>
            </c:dLbl>
            <c:dLbl>
              <c:idx val="15"/>
              <c:layout>
                <c:manualLayout>
                  <c:x val="4.4684927204612243E-2"/>
                  <c:y val="1.22470727394967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43-4F34-8421-2AC96C7C4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'2-2'!$E$3:$U$3</c:f>
              <c:strCache>
                <c:ptCount val="17"/>
                <c:pt idx="0">
                  <c:v>喜舎場</c:v>
                </c:pt>
                <c:pt idx="1">
                  <c:v>仲順</c:v>
                </c:pt>
                <c:pt idx="2">
                  <c:v>熱田</c:v>
                </c:pt>
                <c:pt idx="3">
                  <c:v>県営団地</c:v>
                </c:pt>
                <c:pt idx="4">
                  <c:v>和仁屋</c:v>
                </c:pt>
                <c:pt idx="5">
                  <c:v>渡口</c:v>
                </c:pt>
                <c:pt idx="6">
                  <c:v>島袋</c:v>
                </c:pt>
                <c:pt idx="7">
                  <c:v>屋宜原</c:v>
                </c:pt>
                <c:pt idx="8">
                  <c:v>瑞慶覧</c:v>
                </c:pt>
                <c:pt idx="9">
                  <c:v>石平</c:v>
                </c:pt>
                <c:pt idx="10">
                  <c:v>安谷屋</c:v>
                </c:pt>
                <c:pt idx="11">
                  <c:v>荻道</c:v>
                </c:pt>
                <c:pt idx="12">
                  <c:v>大城</c:v>
                </c:pt>
                <c:pt idx="13">
                  <c:v>比嘉</c:v>
                </c:pt>
                <c:pt idx="14">
                  <c:v>軍施設内</c:v>
                </c:pt>
                <c:pt idx="15">
                  <c:v>美崎</c:v>
                </c:pt>
                <c:pt idx="16">
                  <c:v>ライカム</c:v>
                </c:pt>
              </c:strCache>
            </c:strRef>
          </c:cat>
          <c:val>
            <c:numRef>
              <c:f>'2-2'!$E$25:$U$25</c:f>
              <c:numCache>
                <c:formatCode>#,##0_);[Red]\(#,##0\)</c:formatCode>
                <c:ptCount val="17"/>
                <c:pt idx="0">
                  <c:v>1827</c:v>
                </c:pt>
                <c:pt idx="1">
                  <c:v>1494</c:v>
                </c:pt>
                <c:pt idx="2">
                  <c:v>1349</c:v>
                </c:pt>
                <c:pt idx="3">
                  <c:v>301</c:v>
                </c:pt>
                <c:pt idx="4">
                  <c:v>754</c:v>
                </c:pt>
                <c:pt idx="5">
                  <c:v>696</c:v>
                </c:pt>
                <c:pt idx="6">
                  <c:v>5053</c:v>
                </c:pt>
                <c:pt idx="7">
                  <c:v>815</c:v>
                </c:pt>
                <c:pt idx="8">
                  <c:v>257</c:v>
                </c:pt>
                <c:pt idx="9">
                  <c:v>323</c:v>
                </c:pt>
                <c:pt idx="10">
                  <c:v>1895</c:v>
                </c:pt>
                <c:pt idx="11">
                  <c:v>582</c:v>
                </c:pt>
                <c:pt idx="12">
                  <c:v>382</c:v>
                </c:pt>
                <c:pt idx="13">
                  <c:v>222</c:v>
                </c:pt>
                <c:pt idx="14">
                  <c:v>81</c:v>
                </c:pt>
                <c:pt idx="15">
                  <c:v>938</c:v>
                </c:pt>
                <c:pt idx="16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F34-8421-2AC96C7C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 sz="14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自然動態の推移</a:t>
            </a:r>
          </a:p>
        </c:rich>
      </c:tx>
      <c:layout>
        <c:manualLayout>
          <c:xMode val="edge"/>
          <c:yMode val="edge"/>
          <c:x val="0.34655020349177001"/>
          <c:y val="2.97619047619047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'2-3'!$B$5</c:f>
              <c:strCache>
                <c:ptCount val="1"/>
                <c:pt idx="0">
                  <c:v>出　生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'2-3'!$A$6:$A$11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</c:strCache>
            </c:strRef>
          </c:cat>
          <c:val>
            <c:numRef>
              <c:f>'2-3'!$B$6:$B$11</c:f>
              <c:numCache>
                <c:formatCode>#,##0_);[Red]\(#,##0\)</c:formatCode>
                <c:ptCount val="6"/>
                <c:pt idx="0">
                  <c:v>179</c:v>
                </c:pt>
                <c:pt idx="1">
                  <c:v>179</c:v>
                </c:pt>
                <c:pt idx="2">
                  <c:v>158</c:v>
                </c:pt>
                <c:pt idx="3">
                  <c:v>159</c:v>
                </c:pt>
                <c:pt idx="4">
                  <c:v>164</c:v>
                </c:pt>
                <c:pt idx="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4-46E6-8260-D77F3957C8C3}"/>
            </c:ext>
          </c:extLst>
        </c:ser>
        <c:ser>
          <c:idx val="1"/>
          <c:order val="1"/>
          <c:tx>
            <c:strRef>
              <c:f>'2-3'!$C$5</c:f>
              <c:strCache>
                <c:ptCount val="1"/>
                <c:pt idx="0">
                  <c:v>死　亡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'2-3'!$A$6:$A$11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</c:strCache>
            </c:strRef>
          </c:cat>
          <c:val>
            <c:numRef>
              <c:f>'2-3'!$C$6:$C$11</c:f>
              <c:numCache>
                <c:formatCode>#,##0_);[Red]\(#,##0\)</c:formatCode>
                <c:ptCount val="6"/>
                <c:pt idx="0">
                  <c:v>121</c:v>
                </c:pt>
                <c:pt idx="1">
                  <c:v>148</c:v>
                </c:pt>
                <c:pt idx="2">
                  <c:v>125</c:v>
                </c:pt>
                <c:pt idx="3">
                  <c:v>137</c:v>
                </c:pt>
                <c:pt idx="4">
                  <c:v>179</c:v>
                </c:pt>
                <c:pt idx="5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4-46E6-8260-D77F3957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9164832"/>
        <c:axId val="1"/>
      </c:barChart>
      <c:catAx>
        <c:axId val="10491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r>
                  <a:rPr lang="ja-JP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0555455568053991E-2"/>
              <c:y val="7.271218347063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049164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vert="horz"/>
        <a:lstStyle/>
        <a:p>
          <a:pPr>
            <a:defRPr>
              <a:latin typeface="HGPｺﾞｼｯｸM" panose="020B0600000000000000" pitchFamily="50" charset="-128"/>
              <a:ea typeface="HGPｺﾞｼｯｸM" panose="020B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教科書体" panose="02020609000000000000" pitchFamily="17" charset="-128"/>
          <a:ea typeface="HG教科書体" panose="02020609000000000000" pitchFamily="17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 sz="1400"/>
              <a:t>社会動態の推移</a:t>
            </a:r>
          </a:p>
        </c:rich>
      </c:tx>
      <c:layout>
        <c:manualLayout>
          <c:xMode val="edge"/>
          <c:yMode val="edge"/>
          <c:x val="0.35036267871164545"/>
          <c:y val="2.9673590504451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転入</c:v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'2-3'!$A$6:$A$11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</c:strCache>
            </c:strRef>
          </c:cat>
          <c:val>
            <c:numRef>
              <c:f>'2-3'!$F$6:$F$11</c:f>
              <c:numCache>
                <c:formatCode>#,##0_);[Red]\(#,##0\)</c:formatCode>
                <c:ptCount val="6"/>
                <c:pt idx="0">
                  <c:v>1084</c:v>
                </c:pt>
                <c:pt idx="1">
                  <c:v>1187</c:v>
                </c:pt>
                <c:pt idx="2">
                  <c:v>1234</c:v>
                </c:pt>
                <c:pt idx="3">
                  <c:v>1032</c:v>
                </c:pt>
                <c:pt idx="4">
                  <c:v>1030</c:v>
                </c:pt>
                <c:pt idx="5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1-4876-B890-FA56E0CC879F}"/>
            </c:ext>
          </c:extLst>
        </c:ser>
        <c:ser>
          <c:idx val="1"/>
          <c:order val="1"/>
          <c:tx>
            <c:v>転出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'2-3'!$A$6:$A$11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  <c:pt idx="5">
                  <c:v>令和5年</c:v>
                </c:pt>
              </c:strCache>
            </c:strRef>
          </c:cat>
          <c:val>
            <c:numRef>
              <c:f>'2-3'!$G$6:$G$11</c:f>
              <c:numCache>
                <c:formatCode>#,##0_);[Red]\(#,##0\)</c:formatCode>
                <c:ptCount val="6"/>
                <c:pt idx="0">
                  <c:v>924</c:v>
                </c:pt>
                <c:pt idx="1">
                  <c:v>1050</c:v>
                </c:pt>
                <c:pt idx="2">
                  <c:v>953</c:v>
                </c:pt>
                <c:pt idx="3">
                  <c:v>987</c:v>
                </c:pt>
                <c:pt idx="4">
                  <c:v>963</c:v>
                </c:pt>
                <c:pt idx="5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1-4876-B890-FA56E0CC8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9165232"/>
        <c:axId val="1"/>
      </c:barChart>
      <c:catAx>
        <c:axId val="104916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HGPｺﾞｼｯｸM" panose="020B0600000000000000" pitchFamily="50" charset="-128"/>
                <a:ea typeface="HGPｺﾞｼｯｸM" panose="020B0600000000000000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9.444457904300424E-2"/>
              <c:y val="7.271218347063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049165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HGPｺﾞｼｯｸM" panose="020B0600000000000000" pitchFamily="50" charset="-128"/>
                <a:ea typeface="HGPｺﾞｼｯｸM" panose="020B0600000000000000" pitchFamily="50" charset="-128"/>
                <a:cs typeface="Meiryo UI" panose="020B0604030504040204" pitchFamily="50" charset="-128"/>
              </a:rPr>
              <a:t>国籍別外国人登録人口の推移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'2-4'!$C$3</c:f>
              <c:strCache>
                <c:ptCount val="1"/>
                <c:pt idx="0">
                  <c:v>アメリカ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'2-4'!$A$4:$A$16</c:f>
              <c:strCache>
                <c:ptCount val="13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令和2年度</c:v>
                </c:pt>
                <c:pt idx="10">
                  <c:v>令和3年度</c:v>
                </c:pt>
                <c:pt idx="11">
                  <c:v>令和4年度</c:v>
                </c:pt>
                <c:pt idx="12">
                  <c:v>令和5年度</c:v>
                </c:pt>
              </c:strCache>
            </c:strRef>
          </c:cat>
          <c:val>
            <c:numRef>
              <c:f>'2-4'!$C$4:$C$16</c:f>
              <c:numCache>
                <c:formatCode>#,##0_);[Red]\(#,##0\)</c:formatCode>
                <c:ptCount val="13"/>
                <c:pt idx="0">
                  <c:v>119</c:v>
                </c:pt>
                <c:pt idx="1">
                  <c:v>119</c:v>
                </c:pt>
                <c:pt idx="2">
                  <c:v>138</c:v>
                </c:pt>
                <c:pt idx="3">
                  <c:v>131</c:v>
                </c:pt>
                <c:pt idx="4">
                  <c:v>122</c:v>
                </c:pt>
                <c:pt idx="5">
                  <c:v>123</c:v>
                </c:pt>
                <c:pt idx="6">
                  <c:v>133</c:v>
                </c:pt>
                <c:pt idx="7">
                  <c:v>146</c:v>
                </c:pt>
                <c:pt idx="8">
                  <c:v>139</c:v>
                </c:pt>
                <c:pt idx="9">
                  <c:v>123</c:v>
                </c:pt>
                <c:pt idx="10">
                  <c:v>124</c:v>
                </c:pt>
                <c:pt idx="11">
                  <c:v>127</c:v>
                </c:pt>
                <c:pt idx="1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7-4E4F-8F41-071467D97B31}"/>
            </c:ext>
          </c:extLst>
        </c:ser>
        <c:ser>
          <c:idx val="1"/>
          <c:order val="1"/>
          <c:tx>
            <c:strRef>
              <c:f>'2-4'!$D$3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'2-4'!$A$4:$A$16</c:f>
              <c:strCache>
                <c:ptCount val="13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令和2年度</c:v>
                </c:pt>
                <c:pt idx="10">
                  <c:v>令和3年度</c:v>
                </c:pt>
                <c:pt idx="11">
                  <c:v>令和4年度</c:v>
                </c:pt>
                <c:pt idx="12">
                  <c:v>令和5年度</c:v>
                </c:pt>
              </c:strCache>
            </c:strRef>
          </c:cat>
          <c:val>
            <c:numRef>
              <c:f>'2-4'!$D$4:$D$16</c:f>
              <c:numCache>
                <c:formatCode>#,##0_);[Red]\(#,##0\)</c:formatCode>
                <c:ptCount val="13"/>
                <c:pt idx="0">
                  <c:v>57</c:v>
                </c:pt>
                <c:pt idx="1">
                  <c:v>64</c:v>
                </c:pt>
                <c:pt idx="2">
                  <c:v>64</c:v>
                </c:pt>
                <c:pt idx="3">
                  <c:v>60</c:v>
                </c:pt>
                <c:pt idx="4">
                  <c:v>46</c:v>
                </c:pt>
                <c:pt idx="5">
                  <c:v>44</c:v>
                </c:pt>
                <c:pt idx="6">
                  <c:v>43</c:v>
                </c:pt>
                <c:pt idx="7">
                  <c:v>42</c:v>
                </c:pt>
                <c:pt idx="8">
                  <c:v>50</c:v>
                </c:pt>
                <c:pt idx="9">
                  <c:v>57</c:v>
                </c:pt>
                <c:pt idx="10">
                  <c:v>55</c:v>
                </c:pt>
                <c:pt idx="11">
                  <c:v>58</c:v>
                </c:pt>
                <c:pt idx="1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7-4E4F-8F41-071467D97B31}"/>
            </c:ext>
          </c:extLst>
        </c:ser>
        <c:ser>
          <c:idx val="2"/>
          <c:order val="2"/>
          <c:tx>
            <c:strRef>
              <c:f>'2-4'!$E$3</c:f>
              <c:strCache>
                <c:ptCount val="1"/>
                <c:pt idx="0">
                  <c:v>中　国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cat>
            <c:strRef>
              <c:f>'2-4'!$A$4:$A$16</c:f>
              <c:strCache>
                <c:ptCount val="13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令和2年度</c:v>
                </c:pt>
                <c:pt idx="10">
                  <c:v>令和3年度</c:v>
                </c:pt>
                <c:pt idx="11">
                  <c:v>令和4年度</c:v>
                </c:pt>
                <c:pt idx="12">
                  <c:v>令和5年度</c:v>
                </c:pt>
              </c:strCache>
            </c:strRef>
          </c:cat>
          <c:val>
            <c:numRef>
              <c:f>'2-4'!$E$4:$E$16</c:f>
              <c:numCache>
                <c:formatCode>#,##0_);[Red]\(#,##0\)</c:formatCode>
                <c:ptCount val="13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24</c:v>
                </c:pt>
                <c:pt idx="7">
                  <c:v>20</c:v>
                </c:pt>
                <c:pt idx="8">
                  <c:v>20</c:v>
                </c:pt>
                <c:pt idx="9">
                  <c:v>15</c:v>
                </c:pt>
                <c:pt idx="10">
                  <c:v>25</c:v>
                </c:pt>
                <c:pt idx="11">
                  <c:v>33</c:v>
                </c:pt>
                <c:pt idx="1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67-4E4F-8F41-071467D97B31}"/>
            </c:ext>
          </c:extLst>
        </c:ser>
        <c:ser>
          <c:idx val="3"/>
          <c:order val="3"/>
          <c:tx>
            <c:strRef>
              <c:f>'2-4'!$F$3</c:f>
              <c:strCache>
                <c:ptCount val="1"/>
                <c:pt idx="0">
                  <c:v>フィリピン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'2-4'!$A$4:$A$16</c:f>
              <c:strCache>
                <c:ptCount val="13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令和2年度</c:v>
                </c:pt>
                <c:pt idx="10">
                  <c:v>令和3年度</c:v>
                </c:pt>
                <c:pt idx="11">
                  <c:v>令和4年度</c:v>
                </c:pt>
                <c:pt idx="12">
                  <c:v>令和5年度</c:v>
                </c:pt>
              </c:strCache>
            </c:strRef>
          </c:cat>
          <c:val>
            <c:numRef>
              <c:f>'2-4'!$F$4:$F$16</c:f>
              <c:numCache>
                <c:formatCode>#,##0_);[Red]\(#,##0\)</c:formatCode>
                <c:ptCount val="13"/>
                <c:pt idx="0">
                  <c:v>53</c:v>
                </c:pt>
                <c:pt idx="1">
                  <c:v>49</c:v>
                </c:pt>
                <c:pt idx="2">
                  <c:v>55</c:v>
                </c:pt>
                <c:pt idx="3">
                  <c:v>61</c:v>
                </c:pt>
                <c:pt idx="4">
                  <c:v>59</c:v>
                </c:pt>
                <c:pt idx="5">
                  <c:v>64</c:v>
                </c:pt>
                <c:pt idx="6">
                  <c:v>70</c:v>
                </c:pt>
                <c:pt idx="7">
                  <c:v>71</c:v>
                </c:pt>
                <c:pt idx="8">
                  <c:v>76</c:v>
                </c:pt>
                <c:pt idx="9">
                  <c:v>84</c:v>
                </c:pt>
                <c:pt idx="10">
                  <c:v>85</c:v>
                </c:pt>
                <c:pt idx="11">
                  <c:v>87</c:v>
                </c:pt>
                <c:pt idx="1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67-4E4F-8F41-071467D97B31}"/>
            </c:ext>
          </c:extLst>
        </c:ser>
        <c:ser>
          <c:idx val="4"/>
          <c:order val="4"/>
          <c:tx>
            <c:strRef>
              <c:f>'2-4'!$G$3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cat>
            <c:strRef>
              <c:f>'2-4'!$A$4:$A$16</c:f>
              <c:strCache>
                <c:ptCount val="13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令和2年度</c:v>
                </c:pt>
                <c:pt idx="10">
                  <c:v>令和3年度</c:v>
                </c:pt>
                <c:pt idx="11">
                  <c:v>令和4年度</c:v>
                </c:pt>
                <c:pt idx="12">
                  <c:v>令和5年度</c:v>
                </c:pt>
              </c:strCache>
            </c:strRef>
          </c:cat>
          <c:val>
            <c:numRef>
              <c:f>'2-4'!$G$4:$G$16</c:f>
              <c:numCache>
                <c:formatCode>#,##0_);[Red]\(#,##0\)</c:formatCode>
                <c:ptCount val="13"/>
                <c:pt idx="0">
                  <c:v>35</c:v>
                </c:pt>
                <c:pt idx="1">
                  <c:v>35</c:v>
                </c:pt>
                <c:pt idx="2">
                  <c:v>52</c:v>
                </c:pt>
                <c:pt idx="3">
                  <c:v>55</c:v>
                </c:pt>
                <c:pt idx="4">
                  <c:v>54</c:v>
                </c:pt>
                <c:pt idx="5">
                  <c:v>59</c:v>
                </c:pt>
                <c:pt idx="6">
                  <c:v>74</c:v>
                </c:pt>
                <c:pt idx="7">
                  <c:v>82</c:v>
                </c:pt>
                <c:pt idx="8">
                  <c:v>88</c:v>
                </c:pt>
                <c:pt idx="9">
                  <c:v>96</c:v>
                </c:pt>
                <c:pt idx="10">
                  <c:v>88</c:v>
                </c:pt>
                <c:pt idx="11">
                  <c:v>108</c:v>
                </c:pt>
                <c:pt idx="1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67-4E4F-8F41-071467D9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59232"/>
        <c:axId val="1"/>
      </c:areaChart>
      <c:catAx>
        <c:axId val="10491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 altLang="en-US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298793406219907E-2"/>
              <c:y val="9.07328891580860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10491592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78573503879712"/>
          <c:y val="0.43803105657503477"/>
          <c:w val="0.15945040965844834"/>
          <c:h val="0.3967073719924842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国勢調査人口と世帯数の推移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男</c:v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'2-5'!$A$5:$A$16</c:f>
              <c:strCache>
                <c:ptCount val="12"/>
                <c:pt idx="0">
                  <c:v>昭和40年</c:v>
                </c:pt>
                <c:pt idx="1">
                  <c:v>昭和45年</c:v>
                </c:pt>
                <c:pt idx="2">
                  <c:v>昭和50年</c:v>
                </c:pt>
                <c:pt idx="3">
                  <c:v>昭和55年</c:v>
                </c:pt>
                <c:pt idx="4">
                  <c:v>昭和60年</c:v>
                </c:pt>
                <c:pt idx="5">
                  <c:v>平成 2年</c:v>
                </c:pt>
                <c:pt idx="6">
                  <c:v>平成 7年</c:v>
                </c:pt>
                <c:pt idx="7">
                  <c:v>平成12年</c:v>
                </c:pt>
                <c:pt idx="8">
                  <c:v>平成17年</c:v>
                </c:pt>
                <c:pt idx="9">
                  <c:v>平成22年</c:v>
                </c:pt>
                <c:pt idx="10">
                  <c:v>平成27年</c:v>
                </c:pt>
                <c:pt idx="11">
                  <c:v>令和 2年</c:v>
                </c:pt>
              </c:strCache>
            </c:strRef>
          </c:cat>
          <c:val>
            <c:numRef>
              <c:f>'2-5'!$D$5:$D$16</c:f>
              <c:numCache>
                <c:formatCode>#,##0_);[Red]\(#,##0\)</c:formatCode>
                <c:ptCount val="12"/>
                <c:pt idx="0">
                  <c:v>4123</c:v>
                </c:pt>
                <c:pt idx="1">
                  <c:v>4552</c:v>
                </c:pt>
                <c:pt idx="2">
                  <c:v>5358</c:v>
                </c:pt>
                <c:pt idx="3">
                  <c:v>5934</c:v>
                </c:pt>
                <c:pt idx="4">
                  <c:v>6340</c:v>
                </c:pt>
                <c:pt idx="5">
                  <c:v>6569</c:v>
                </c:pt>
                <c:pt idx="6">
                  <c:v>7167</c:v>
                </c:pt>
                <c:pt idx="7">
                  <c:v>7475</c:v>
                </c:pt>
                <c:pt idx="8">
                  <c:v>7564</c:v>
                </c:pt>
                <c:pt idx="9">
                  <c:v>7680</c:v>
                </c:pt>
                <c:pt idx="10">
                  <c:v>7780</c:v>
                </c:pt>
                <c:pt idx="11">
                  <c:v>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2-4D96-BF70-EEA87A0DFA43}"/>
            </c:ext>
          </c:extLst>
        </c:ser>
        <c:ser>
          <c:idx val="2"/>
          <c:order val="2"/>
          <c:tx>
            <c:v>女</c:v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Ref>
              <c:f>'2-5'!$A$5:$A$16</c:f>
              <c:strCache>
                <c:ptCount val="12"/>
                <c:pt idx="0">
                  <c:v>昭和40年</c:v>
                </c:pt>
                <c:pt idx="1">
                  <c:v>昭和45年</c:v>
                </c:pt>
                <c:pt idx="2">
                  <c:v>昭和50年</c:v>
                </c:pt>
                <c:pt idx="3">
                  <c:v>昭和55年</c:v>
                </c:pt>
                <c:pt idx="4">
                  <c:v>昭和60年</c:v>
                </c:pt>
                <c:pt idx="5">
                  <c:v>平成 2年</c:v>
                </c:pt>
                <c:pt idx="6">
                  <c:v>平成 7年</c:v>
                </c:pt>
                <c:pt idx="7">
                  <c:v>平成12年</c:v>
                </c:pt>
                <c:pt idx="8">
                  <c:v>平成17年</c:v>
                </c:pt>
                <c:pt idx="9">
                  <c:v>平成22年</c:v>
                </c:pt>
                <c:pt idx="10">
                  <c:v>平成27年</c:v>
                </c:pt>
                <c:pt idx="11">
                  <c:v>令和 2年</c:v>
                </c:pt>
              </c:strCache>
            </c:strRef>
          </c:cat>
          <c:val>
            <c:numRef>
              <c:f>'2-5'!$E$5:$E$16</c:f>
              <c:numCache>
                <c:formatCode>#,##0_);[Red]\(#,##0\)</c:formatCode>
                <c:ptCount val="12"/>
                <c:pt idx="0">
                  <c:v>4545</c:v>
                </c:pt>
                <c:pt idx="1">
                  <c:v>4880</c:v>
                </c:pt>
                <c:pt idx="2">
                  <c:v>5586</c:v>
                </c:pt>
                <c:pt idx="3">
                  <c:v>6276</c:v>
                </c:pt>
                <c:pt idx="4">
                  <c:v>6671</c:v>
                </c:pt>
                <c:pt idx="5">
                  <c:v>7138</c:v>
                </c:pt>
                <c:pt idx="6">
                  <c:v>7856</c:v>
                </c:pt>
                <c:pt idx="7">
                  <c:v>8270</c:v>
                </c:pt>
                <c:pt idx="8">
                  <c:v>8226</c:v>
                </c:pt>
                <c:pt idx="9">
                  <c:v>8271</c:v>
                </c:pt>
                <c:pt idx="10">
                  <c:v>8368</c:v>
                </c:pt>
                <c:pt idx="11">
                  <c:v>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2-4D96-BF70-EEA87A0D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96785152"/>
        <c:axId val="1"/>
      </c:barChart>
      <c:lineChart>
        <c:grouping val="standard"/>
        <c:varyColors val="0"/>
        <c:ser>
          <c:idx val="0"/>
          <c:order val="0"/>
          <c:tx>
            <c:v>世帯数</c:v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'2-5'!$A$5:$A$16</c:f>
              <c:strCache>
                <c:ptCount val="12"/>
                <c:pt idx="0">
                  <c:v>昭和40年</c:v>
                </c:pt>
                <c:pt idx="1">
                  <c:v>昭和45年</c:v>
                </c:pt>
                <c:pt idx="2">
                  <c:v>昭和50年</c:v>
                </c:pt>
                <c:pt idx="3">
                  <c:v>昭和55年</c:v>
                </c:pt>
                <c:pt idx="4">
                  <c:v>昭和60年</c:v>
                </c:pt>
                <c:pt idx="5">
                  <c:v>平成 2年</c:v>
                </c:pt>
                <c:pt idx="6">
                  <c:v>平成 7年</c:v>
                </c:pt>
                <c:pt idx="7">
                  <c:v>平成12年</c:v>
                </c:pt>
                <c:pt idx="8">
                  <c:v>平成17年</c:v>
                </c:pt>
                <c:pt idx="9">
                  <c:v>平成22年</c:v>
                </c:pt>
                <c:pt idx="10">
                  <c:v>平成27年</c:v>
                </c:pt>
                <c:pt idx="11">
                  <c:v>令和 2年</c:v>
                </c:pt>
              </c:strCache>
            </c:strRef>
          </c:cat>
          <c:val>
            <c:numRef>
              <c:f>'2-5'!$B$5:$B$16</c:f>
              <c:numCache>
                <c:formatCode>#,##0_);[Red]\(#,##0\)</c:formatCode>
                <c:ptCount val="12"/>
                <c:pt idx="0">
                  <c:v>1908</c:v>
                </c:pt>
                <c:pt idx="1">
                  <c:v>2089</c:v>
                </c:pt>
                <c:pt idx="2">
                  <c:v>2583</c:v>
                </c:pt>
                <c:pt idx="3">
                  <c:v>3091</c:v>
                </c:pt>
                <c:pt idx="4">
                  <c:v>3473</c:v>
                </c:pt>
                <c:pt idx="5">
                  <c:v>3777</c:v>
                </c:pt>
                <c:pt idx="6">
                  <c:v>4374</c:v>
                </c:pt>
                <c:pt idx="7">
                  <c:v>4850</c:v>
                </c:pt>
                <c:pt idx="8">
                  <c:v>5096</c:v>
                </c:pt>
                <c:pt idx="9">
                  <c:v>5220</c:v>
                </c:pt>
                <c:pt idx="10">
                  <c:v>5541</c:v>
                </c:pt>
                <c:pt idx="11">
                  <c:v>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2-4D96-BF70-EEA87A0D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67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 altLang="en-US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0.10833346862570015"/>
              <c:y val="5.5566551049594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5967851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 altLang="en-US">
                    <a:latin typeface="HGPｺﾞｼｯｸM" panose="020B0600000000000000" pitchFamily="50" charset="-128"/>
                    <a:ea typeface="HGPｺﾞｼｯｸM" panose="020B0600000000000000" pitchFamily="50" charset="-128"/>
                  </a:rPr>
                  <a:t>世帯</a:t>
                </a:r>
              </a:p>
            </c:rich>
          </c:tx>
          <c:layout>
            <c:manualLayout>
              <c:xMode val="edge"/>
              <c:yMode val="edge"/>
              <c:x val="0.83055544281191651"/>
              <c:y val="6.35401837818289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67871222076742"/>
          <c:y val="0.15347047641004896"/>
          <c:w val="0.37422596025258981"/>
          <c:h val="6.9309247410989844E-2"/>
        </c:manualLayout>
      </c:layout>
      <c:overlay val="1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 i="0" baseline="0">
                <a:solidFill>
                  <a:schemeClr val="tx1">
                    <a:lumMod val="95000"/>
                    <a:lumOff val="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令和２年度国勢調査による人口割合</a:t>
            </a:r>
          </a:p>
        </c:rich>
      </c:tx>
      <c:layout>
        <c:manualLayout>
          <c:xMode val="edge"/>
          <c:yMode val="edge"/>
          <c:x val="0.26427553385003516"/>
          <c:y val="5.40277488390413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F-424D-8C1D-E51BE6FB7F51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F-424D-8C1D-E51BE6FB7F51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2F-424D-8C1D-E51BE6FB7F51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60E-4DBD-BE59-8BC23450B23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幼少年人口</a:t>
                    </a:r>
                  </a:p>
                  <a:p>
                    <a:fld id="{251DFE36-0B47-4F7B-ACC4-D701FA42F2C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62F-424D-8C1D-E51BE6FB7F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生産年齢人口</a:t>
                    </a:r>
                  </a:p>
                  <a:p>
                    <a:fld id="{9A2B5F6C-84DB-42F1-A657-EAFA8D8879F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62F-424D-8C1D-E51BE6FB7F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老年人口</a:t>
                    </a:r>
                  </a:p>
                  <a:p>
                    <a:fld id="{44CBA741-477A-4AE7-A04A-D108FCB26A69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62F-424D-8C1D-E51BE6FB7F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51CD9A-5216-4F8F-ACDB-F52EC492B2C1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E802FD30-3D87-4FE4-BA44-5D5FA482136C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60E-4DBD-BE59-8BC23450B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HGPｺﾞｼｯｸM" panose="020B0600000000000000" pitchFamily="50" charset="-128"/>
                    <a:ea typeface="HGPｺﾞｼｯｸ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'2-6'!$O$5:$O$8</c:f>
              <c:strCache>
                <c:ptCount val="4"/>
                <c:pt idx="0">
                  <c:v>幼少年人口</c:v>
                </c:pt>
                <c:pt idx="1">
                  <c:v>生産年齢人口</c:v>
                </c:pt>
                <c:pt idx="2">
                  <c:v>老年人口</c:v>
                </c:pt>
                <c:pt idx="3">
                  <c:v>不明</c:v>
                </c:pt>
              </c:strCache>
            </c:strRef>
          </c:cat>
          <c:val>
            <c:numRef>
              <c:f>'2-6'!$P$5:$P$8</c:f>
              <c:numCache>
                <c:formatCode>0%</c:formatCode>
                <c:ptCount val="4"/>
                <c:pt idx="0">
                  <c:v>0.16545161110801937</c:v>
                </c:pt>
                <c:pt idx="1">
                  <c:v>0.58589793533307366</c:v>
                </c:pt>
                <c:pt idx="2">
                  <c:v>0.23896711002281706</c:v>
                </c:pt>
                <c:pt idx="3">
                  <c:v>9.6833435360899334E-3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F-424D-8C1D-E51BE6FB7F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 altLang="en-US" sz="1050" b="0" baseline="0">
                <a:solidFill>
                  <a:schemeClr val="tx1">
                    <a:lumMod val="95000"/>
                    <a:lumOff val="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産業別でみる</a:t>
            </a:r>
            <a:r>
              <a:rPr lang="en-US" altLang="ja-JP" sz="1050" b="0" baseline="0">
                <a:solidFill>
                  <a:schemeClr val="tx1">
                    <a:lumMod val="95000"/>
                    <a:lumOff val="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15</a:t>
            </a:r>
            <a:r>
              <a:rPr lang="ja-JP" altLang="en-US" sz="1050" b="0" baseline="0">
                <a:solidFill>
                  <a:schemeClr val="tx1">
                    <a:lumMod val="95000"/>
                    <a:lumOff val="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歳以上の就業者数の推移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28-48FC-90E6-F4C4C102E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28-48FC-90E6-F4C4C102E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28-48FC-90E6-F4C4C102E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28-48FC-90E6-F4C4C102E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28-48FC-90E6-F4C4C102E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28-48FC-90E6-F4C4C102E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28-48FC-90E6-F4C4C102E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28-48FC-90E6-F4C4C102E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28-48FC-90E6-F4C4C102E6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28-48FC-90E6-F4C4C102E6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28-48FC-90E6-F4C4C102E6E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A28-48FC-90E6-F4C4C102E6E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A28-48FC-90E6-F4C4C102E6E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A28-48FC-90E6-F4C4C102E6E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A28-48FC-90E6-F4C4C102E6E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A28-48FC-90E6-F4C4C102E6E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A28-48FC-90E6-F4C4C102E6E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A28-48FC-90E6-F4C4C102E6E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A28-48FC-90E6-F4C4C102E6E9}"/>
              </c:ext>
            </c:extLst>
          </c:dPt>
          <c:dLbls>
            <c:dLbl>
              <c:idx val="0"/>
              <c:layout>
                <c:manualLayout>
                  <c:x val="-0.11776273145816298"/>
                  <c:y val="-1.094246670422081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28-48FC-90E6-F4C4C102E6E9}"/>
                </c:ext>
              </c:extLst>
            </c:dLbl>
            <c:dLbl>
              <c:idx val="1"/>
              <c:layout>
                <c:manualLayout>
                  <c:x val="-1.9331803536687963E-2"/>
                  <c:y val="-2.923439826177926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28-48FC-90E6-F4C4C102E6E9}"/>
                </c:ext>
              </c:extLst>
            </c:dLbl>
            <c:dLbl>
              <c:idx val="2"/>
              <c:layout>
                <c:manualLayout>
                  <c:x val="8.9293947669653775E-2"/>
                  <c:y val="-3.3173183317909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28-48FC-90E6-F4C4C102E6E9}"/>
                </c:ext>
              </c:extLst>
            </c:dLbl>
            <c:dLbl>
              <c:idx val="3"/>
              <c:layout>
                <c:manualLayout>
                  <c:x val="0.20575741723269828"/>
                  <c:y val="5.8121755924838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28-48FC-90E6-F4C4C102E6E9}"/>
                </c:ext>
              </c:extLst>
            </c:dLbl>
            <c:dLbl>
              <c:idx val="5"/>
              <c:layout>
                <c:manualLayout>
                  <c:x val="0.16253449337393402"/>
                  <c:y val="-0.129075849214500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28-48FC-90E6-F4C4C102E6E9}"/>
                </c:ext>
              </c:extLst>
            </c:dLbl>
            <c:dLbl>
              <c:idx val="6"/>
              <c:layout>
                <c:manualLayout>
                  <c:x val="7.2493342407934216E-2"/>
                  <c:y val="-2.01285074872887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41541890904506"/>
                      <c:h val="0.20201288244766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A28-48FC-90E6-F4C4C102E6E9}"/>
                </c:ext>
              </c:extLst>
            </c:dLbl>
            <c:dLbl>
              <c:idx val="7"/>
              <c:layout>
                <c:manualLayout>
                  <c:x val="7.2271499942511044E-2"/>
                  <c:y val="7.4920752659540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28-48FC-90E6-F4C4C102E6E9}"/>
                </c:ext>
              </c:extLst>
            </c:dLbl>
            <c:dLbl>
              <c:idx val="8"/>
              <c:layout>
                <c:manualLayout>
                  <c:x val="0.12330795482676778"/>
                  <c:y val="0.142275328934132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28-48FC-90E6-F4C4C102E6E9}"/>
                </c:ext>
              </c:extLst>
            </c:dLbl>
            <c:dLbl>
              <c:idx val="9"/>
              <c:layout>
                <c:manualLayout>
                  <c:x val="5.720874406381702E-2"/>
                  <c:y val="1.9021534120629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28-48FC-90E6-F4C4C102E6E9}"/>
                </c:ext>
              </c:extLst>
            </c:dLbl>
            <c:dLbl>
              <c:idx val="10"/>
              <c:layout>
                <c:manualLayout>
                  <c:x val="6.1761544858403496E-2"/>
                  <c:y val="-8.1222274473906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9931903403721"/>
                      <c:h val="0.125805152979066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A28-48FC-90E6-F4C4C102E6E9}"/>
                </c:ext>
              </c:extLst>
            </c:dLbl>
            <c:dLbl>
              <c:idx val="11"/>
              <c:layout>
                <c:manualLayout>
                  <c:x val="7.0584622695318275E-2"/>
                  <c:y val="-1.4637986589513188E-1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3034007499527"/>
                      <c:h val="0.122785829307568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A28-48FC-90E6-F4C4C102E6E9}"/>
                </c:ext>
              </c:extLst>
            </c:dLbl>
            <c:dLbl>
              <c:idx val="12"/>
              <c:layout>
                <c:manualLayout>
                  <c:x val="-0.13935252503287812"/>
                  <c:y val="-1.74431909628616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28-48FC-90E6-F4C4C102E6E9}"/>
                </c:ext>
              </c:extLst>
            </c:dLbl>
            <c:dLbl>
              <c:idx val="13"/>
              <c:layout>
                <c:manualLayout>
                  <c:x val="-9.1886218885045487E-2"/>
                  <c:y val="-5.951872007403678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28-48FC-90E6-F4C4C102E6E9}"/>
                </c:ext>
              </c:extLst>
            </c:dLbl>
            <c:dLbl>
              <c:idx val="14"/>
              <c:layout>
                <c:manualLayout>
                  <c:x val="-1.7663945522722973E-2"/>
                  <c:y val="5.2115903990262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46326455676015"/>
                      <c:h val="0.133856682769726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A28-48FC-90E6-F4C4C102E6E9}"/>
                </c:ext>
              </c:extLst>
            </c:dLbl>
            <c:dLbl>
              <c:idx val="15"/>
              <c:layout>
                <c:manualLayout>
                  <c:x val="-5.7095110358202431E-3"/>
                  <c:y val="-2.7108234043302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96734627267569"/>
                      <c:h val="0.16954524706150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2A28-48FC-90E6-F4C4C102E6E9}"/>
                </c:ext>
              </c:extLst>
            </c:dLbl>
            <c:dLbl>
              <c:idx val="16"/>
              <c:layout>
                <c:manualLayout>
                  <c:x val="0.17449060033573541"/>
                  <c:y val="4.78339722902546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28-48FC-90E6-F4C4C102E6E9}"/>
                </c:ext>
              </c:extLst>
            </c:dLbl>
            <c:dLbl>
              <c:idx val="17"/>
              <c:layout>
                <c:manualLayout>
                  <c:x val="-6.081802149801651E-2"/>
                  <c:y val="1.2506032343672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28-48FC-90E6-F4C4C102E6E9}"/>
                </c:ext>
              </c:extLst>
            </c:dLbl>
            <c:dLbl>
              <c:idx val="18"/>
              <c:layout>
                <c:manualLayout>
                  <c:x val="5.1356621500051013E-2"/>
                  <c:y val="0.13997617349028099"/>
                </c:manualLayout>
              </c:layout>
              <c:tx>
                <c:rich>
                  <a:bodyPr/>
                  <a:lstStyle/>
                  <a:p>
                    <a:fld id="{DE98E75B-8DB2-4300-8E13-3640F3E75637}" type="CATEGORYNAME">
                      <a:rPr lang="ja-JP" altLang="en-US" sz="800" b="1"/>
                      <a:pPr/>
                      <a:t>[分類名]</a:t>
                    </a:fld>
                    <a:r>
                      <a:rPr lang="ja-JP" altLang="en-US" sz="800" b="1" baseline="0"/>
                      <a:t>
</a:t>
                    </a:r>
                    <a:fld id="{D5FBA6FE-6A4D-4A07-93AB-72F678EDF2DF}" type="PERCENTAGE">
                      <a:rPr lang="en-US" altLang="ja-JP" sz="800" b="1" baseline="0"/>
                      <a:pPr/>
                      <a:t>[パーセンテージ]</a:t>
                    </a:fld>
                    <a:endParaRPr lang="ja-JP" altLang="en-US" sz="800" b="1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2A28-48FC-90E6-F4C4C102E6E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'2-11'!$N$5:$N$23</c:f>
              <c:strCache>
                <c:ptCount val="19"/>
                <c:pt idx="0">
                  <c:v>農業</c:v>
                </c:pt>
                <c:pt idx="1">
                  <c:v>林業</c:v>
                </c:pt>
                <c:pt idx="2">
                  <c:v>漁業</c:v>
                </c:pt>
                <c:pt idx="3">
                  <c:v>鉱業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電気・ガス・熱供給・水道業</c:v>
                </c:pt>
                <c:pt idx="7">
                  <c:v>情報通信業</c:v>
                </c:pt>
                <c:pt idx="8">
                  <c:v>運輸業</c:v>
                </c:pt>
                <c:pt idx="9">
                  <c:v>卸売・小売業</c:v>
                </c:pt>
                <c:pt idx="10">
                  <c:v>飲食店・宿泊業</c:v>
                </c:pt>
                <c:pt idx="11">
                  <c:v>金融・保険業</c:v>
                </c:pt>
                <c:pt idx="12">
                  <c:v>不動産業</c:v>
                </c:pt>
                <c:pt idx="13">
                  <c:v>医療・福祉</c:v>
                </c:pt>
                <c:pt idx="14">
                  <c:v>教育・学習支援業</c:v>
                </c:pt>
                <c:pt idx="15">
                  <c:v>複合サービス業</c:v>
                </c:pt>
                <c:pt idx="16">
                  <c:v>サービス業</c:v>
                </c:pt>
                <c:pt idx="17">
                  <c:v>公務</c:v>
                </c:pt>
                <c:pt idx="18">
                  <c:v>分類不能</c:v>
                </c:pt>
              </c:strCache>
            </c:strRef>
          </c:cat>
          <c:val>
            <c:numRef>
              <c:f>'2-11'!$O$5:$O$23</c:f>
              <c:numCache>
                <c:formatCode>#,##0_);[Red]\(#,##0\)</c:formatCode>
                <c:ptCount val="19"/>
                <c:pt idx="0">
                  <c:v>90</c:v>
                </c:pt>
                <c:pt idx="1">
                  <c:v>0</c:v>
                </c:pt>
                <c:pt idx="2">
                  <c:v>10</c:v>
                </c:pt>
                <c:pt idx="3">
                  <c:v>1</c:v>
                </c:pt>
                <c:pt idx="4">
                  <c:v>675</c:v>
                </c:pt>
                <c:pt idx="5">
                  <c:v>274</c:v>
                </c:pt>
                <c:pt idx="6">
                  <c:v>40</c:v>
                </c:pt>
                <c:pt idx="7">
                  <c:v>128</c:v>
                </c:pt>
                <c:pt idx="8">
                  <c:v>244</c:v>
                </c:pt>
                <c:pt idx="9">
                  <c:v>938</c:v>
                </c:pt>
                <c:pt idx="10">
                  <c:v>452</c:v>
                </c:pt>
                <c:pt idx="11">
                  <c:v>80</c:v>
                </c:pt>
                <c:pt idx="12">
                  <c:v>128</c:v>
                </c:pt>
                <c:pt idx="13">
                  <c:v>917</c:v>
                </c:pt>
                <c:pt idx="14">
                  <c:v>346</c:v>
                </c:pt>
                <c:pt idx="15">
                  <c:v>70</c:v>
                </c:pt>
                <c:pt idx="16">
                  <c:v>1091</c:v>
                </c:pt>
                <c:pt idx="17">
                  <c:v>306</c:v>
                </c:pt>
                <c:pt idx="18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A28-48FC-90E6-F4C4C102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16</xdr:row>
      <xdr:rowOff>110066</xdr:rowOff>
    </xdr:from>
    <xdr:to>
      <xdr:col>6</xdr:col>
      <xdr:colOff>731520</xdr:colOff>
      <xdr:row>38</xdr:row>
      <xdr:rowOff>143933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98B2A528-5B4C-44C0-BAA0-A19A782FD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726219</xdr:colOff>
      <xdr:row>30</xdr:row>
      <xdr:rowOff>48370</xdr:rowOff>
    </xdr:from>
    <xdr:to>
      <xdr:col>9</xdr:col>
      <xdr:colOff>253779</xdr:colOff>
      <xdr:row>46</xdr:row>
      <xdr:rowOff>155050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FF2F63-5B08-42BF-A07B-3317A1C02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0.01084</cdr:x>
      <cdr:y>0.09099</cdr:y>
    </cdr:from>
    <cdr:to>
      <cdr:x>0.06949</cdr:x>
      <cdr:y>0.16693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030" y="342043"/>
          <a:ext cx="286869" cy="285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>
              <a:latin typeface="HGPｺﾞｼｯｸM" panose="020B0600000000000000" pitchFamily="50" charset="-128"/>
              <a:ea typeface="HGPｺﾞｼｯｸM" panose="020B0600000000000000" pitchFamily="50" charset="-128"/>
            </a:rPr>
            <a:t>千人</a:t>
          </a:r>
        </a:p>
      </cdr:txBody>
    </cdr:sp>
  </cdr:relSizeAnchor>
  <cdr:relSizeAnchor xmlns:cdr="http://schemas.openxmlformats.org/drawingml/2006/chartDrawing">
    <cdr:from>
      <cdr:x>0.89398</cdr:x>
      <cdr:y>0.09077</cdr:y>
    </cdr:from>
    <cdr:to>
      <cdr:x>0.97904</cdr:x>
      <cdr:y>0.15414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372629" y="341204"/>
          <a:ext cx="416045" cy="238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人</a:t>
          </a:r>
          <a:r>
            <a:rPr lang="en-US" altLang="ja-JP" sz="9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/</a:t>
          </a:r>
          <a:r>
            <a:rPr lang="ja-JP" altLang="en-US" sz="900" baseline="0">
              <a:solidFill>
                <a:schemeClr val="tx1">
                  <a:lumMod val="95000"/>
                  <a:lumOff val="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世帯</a:t>
          </a:r>
          <a:endParaRPr lang="en-US" altLang="ja-JP" sz="900" baseline="0">
            <a:solidFill>
              <a:schemeClr val="tx1">
                <a:lumMod val="95000"/>
                <a:lumOff val="5000"/>
              </a:schemeClr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342900</xdr:colOff>
      <xdr:row>29</xdr:row>
      <xdr:rowOff>46615</xdr:rowOff>
    </xdr:from>
    <xdr:to>
      <xdr:col>14</xdr:col>
      <xdr:colOff>510540</xdr:colOff>
      <xdr:row>49</xdr:row>
      <xdr:rowOff>141963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E0DC4F-6031-4E05-BE30-E0C7EA3F5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15</xdr:row>
      <xdr:rowOff>30480</xdr:rowOff>
    </xdr:from>
    <xdr:to>
      <xdr:col>5</xdr:col>
      <xdr:colOff>403860</xdr:colOff>
      <xdr:row>30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1A795D-46F5-410B-A5F3-96F96549E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762001</xdr:colOff>
      <xdr:row>15</xdr:row>
      <xdr:rowOff>22860</xdr:rowOff>
    </xdr:from>
    <xdr:to>
      <xdr:col>10</xdr:col>
      <xdr:colOff>609600</xdr:colOff>
      <xdr:row>30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60DF951-39A4-4936-AA62-6F5A504FC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17</xdr:row>
      <xdr:rowOff>22860</xdr:rowOff>
    </xdr:from>
    <xdr:to>
      <xdr:col>6</xdr:col>
      <xdr:colOff>541020</xdr:colOff>
      <xdr:row>33</xdr:row>
      <xdr:rowOff>106680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6A8A90-1379-4FC3-AEEC-711829014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55990</xdr:rowOff>
    </xdr:from>
    <xdr:to>
      <xdr:col>7</xdr:col>
      <xdr:colOff>731520</xdr:colOff>
      <xdr:row>35</xdr:row>
      <xdr:rowOff>116950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FD0D21-8B4C-4174-83E1-24E875E17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22225</xdr:rowOff>
    </xdr:from>
    <xdr:to>
      <xdr:col>1</xdr:col>
      <xdr:colOff>0</xdr:colOff>
      <xdr:row>3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2136A12-0CFA-410E-8EA5-74E14DBAE9B9}"/>
            </a:ext>
          </a:extLst>
        </xdr:cNvPr>
        <xdr:cNvSpPr txBox="1">
          <a:spLocks noChangeArrowheads="1"/>
        </xdr:cNvSpPr>
      </xdr:nvSpPr>
      <xdr:spPr bwMode="auto">
        <a:xfrm>
          <a:off x="784860" y="50228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0</xdr:col>
      <xdr:colOff>220980</xdr:colOff>
      <xdr:row>19</xdr:row>
      <xdr:rowOff>22860</xdr:rowOff>
    </xdr:from>
    <xdr:to>
      <xdr:col>10</xdr:col>
      <xdr:colOff>182880</xdr:colOff>
      <xdr:row>41</xdr:row>
      <xdr:rowOff>129540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2AC557C4-D204-46B7-922B-2D66C42AA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0.4089</cdr:x>
      <cdr:y>0.49837</cdr:y>
    </cdr:from>
    <cdr:to>
      <cdr:x>0.59271</cdr:x>
      <cdr:y>0.64563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24075" y="1624014"/>
          <a:ext cx="96202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1700"/>
            </a:lnSpc>
          </a:pPr>
          <a:r>
            <a:rPr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国勢調査人口</a:t>
          </a:r>
          <a:endParaRPr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 xmlns:a="http://schemas.openxmlformats.org/drawingml/2006/main">
          <a:pPr>
            <a:lnSpc>
              <a:spcPts val="1200"/>
            </a:lnSpc>
          </a:pPr>
          <a:r>
            <a:rPr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17,969</a:t>
          </a:r>
          <a:r>
            <a:rPr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人</a:t>
          </a:r>
          <a:endParaRPr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1</xdr:col>
      <xdr:colOff>0</xdr:colOff>
      <xdr:row>3</xdr:row>
      <xdr:rowOff>41374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A23305A-3F86-4B54-B4FB-5BAF6742DA80}"/>
            </a:ext>
          </a:extLst>
        </xdr:cNvPr>
        <xdr:cNvSpPr txBox="1">
          <a:spLocks noChangeArrowheads="1"/>
        </xdr:cNvSpPr>
      </xdr:nvSpPr>
      <xdr:spPr bwMode="auto">
        <a:xfrm>
          <a:off x="784860" y="419100"/>
          <a:ext cx="0" cy="1937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54E2-B452-41B5-AC4B-12E015C9303C}">
  <dimension ref="A1:G42"/>
  <sheetViews>
    <sheetView view="pageBreakPreview" topLeftCell="A13" zoomScaleNormal="100" zoomScaleSheetLayoutView="100" zoomScalePageLayoutView="90" workbookViewId="0">
      <selection activeCell="I31" sqref="I31"/>
    </sheetView>
  </sheetViews>
  <sheetFormatPr defaultColWidth="7.36328125" defaultRowHeight="13.2" x14ac:dyDescent="0.2"/>
  <cols>
    <col min="1" max="1" width="10" style="5" customWidth="1"/>
    <col min="2" max="2" width="7.453125" style="5" bestFit="1" customWidth="1"/>
    <col min="3" max="3" width="8.1796875" style="5" bestFit="1" customWidth="1"/>
    <col min="4" max="5" width="7.453125" style="5" bestFit="1" customWidth="1"/>
    <col min="6" max="7" width="9.1796875" style="5" customWidth="1"/>
    <col min="8" max="256" width="7.36328125" style="5"/>
    <col min="257" max="257" width="10" style="5" customWidth="1"/>
    <col min="258" max="258" width="7.453125" style="5" bestFit="1" customWidth="1"/>
    <col min="259" max="259" width="8.1796875" style="5" bestFit="1" customWidth="1"/>
    <col min="260" max="261" width="7.453125" style="5" bestFit="1" customWidth="1"/>
    <col min="262" max="263" width="9.1796875" style="5" customWidth="1"/>
    <col min="264" max="512" width="7.36328125" style="5"/>
    <col min="513" max="513" width="10" style="5" customWidth="1"/>
    <col min="514" max="514" width="7.453125" style="5" bestFit="1" customWidth="1"/>
    <col min="515" max="515" width="8.1796875" style="5" bestFit="1" customWidth="1"/>
    <col min="516" max="517" width="7.453125" style="5" bestFit="1" customWidth="1"/>
    <col min="518" max="519" width="9.1796875" style="5" customWidth="1"/>
    <col min="520" max="768" width="7.36328125" style="5"/>
    <col min="769" max="769" width="10" style="5" customWidth="1"/>
    <col min="770" max="770" width="7.453125" style="5" bestFit="1" customWidth="1"/>
    <col min="771" max="771" width="8.1796875" style="5" bestFit="1" customWidth="1"/>
    <col min="772" max="773" width="7.453125" style="5" bestFit="1" customWidth="1"/>
    <col min="774" max="775" width="9.1796875" style="5" customWidth="1"/>
    <col min="776" max="1024" width="7.36328125" style="5"/>
    <col min="1025" max="1025" width="10" style="5" customWidth="1"/>
    <col min="1026" max="1026" width="7.453125" style="5" bestFit="1" customWidth="1"/>
    <col min="1027" max="1027" width="8.1796875" style="5" bestFit="1" customWidth="1"/>
    <col min="1028" max="1029" width="7.453125" style="5" bestFit="1" customWidth="1"/>
    <col min="1030" max="1031" width="9.1796875" style="5" customWidth="1"/>
    <col min="1032" max="1280" width="7.36328125" style="5"/>
    <col min="1281" max="1281" width="10" style="5" customWidth="1"/>
    <col min="1282" max="1282" width="7.453125" style="5" bestFit="1" customWidth="1"/>
    <col min="1283" max="1283" width="8.1796875" style="5" bestFit="1" customWidth="1"/>
    <col min="1284" max="1285" width="7.453125" style="5" bestFit="1" customWidth="1"/>
    <col min="1286" max="1287" width="9.1796875" style="5" customWidth="1"/>
    <col min="1288" max="1536" width="7.36328125" style="5"/>
    <col min="1537" max="1537" width="10" style="5" customWidth="1"/>
    <col min="1538" max="1538" width="7.453125" style="5" bestFit="1" customWidth="1"/>
    <col min="1539" max="1539" width="8.1796875" style="5" bestFit="1" customWidth="1"/>
    <col min="1540" max="1541" width="7.453125" style="5" bestFit="1" customWidth="1"/>
    <col min="1542" max="1543" width="9.1796875" style="5" customWidth="1"/>
    <col min="1544" max="1792" width="7.36328125" style="5"/>
    <col min="1793" max="1793" width="10" style="5" customWidth="1"/>
    <col min="1794" max="1794" width="7.453125" style="5" bestFit="1" customWidth="1"/>
    <col min="1795" max="1795" width="8.1796875" style="5" bestFit="1" customWidth="1"/>
    <col min="1796" max="1797" width="7.453125" style="5" bestFit="1" customWidth="1"/>
    <col min="1798" max="1799" width="9.1796875" style="5" customWidth="1"/>
    <col min="1800" max="2048" width="7.36328125" style="5"/>
    <col min="2049" max="2049" width="10" style="5" customWidth="1"/>
    <col min="2050" max="2050" width="7.453125" style="5" bestFit="1" customWidth="1"/>
    <col min="2051" max="2051" width="8.1796875" style="5" bestFit="1" customWidth="1"/>
    <col min="2052" max="2053" width="7.453125" style="5" bestFit="1" customWidth="1"/>
    <col min="2054" max="2055" width="9.1796875" style="5" customWidth="1"/>
    <col min="2056" max="2304" width="7.36328125" style="5"/>
    <col min="2305" max="2305" width="10" style="5" customWidth="1"/>
    <col min="2306" max="2306" width="7.453125" style="5" bestFit="1" customWidth="1"/>
    <col min="2307" max="2307" width="8.1796875" style="5" bestFit="1" customWidth="1"/>
    <col min="2308" max="2309" width="7.453125" style="5" bestFit="1" customWidth="1"/>
    <col min="2310" max="2311" width="9.1796875" style="5" customWidth="1"/>
    <col min="2312" max="2560" width="7.36328125" style="5"/>
    <col min="2561" max="2561" width="10" style="5" customWidth="1"/>
    <col min="2562" max="2562" width="7.453125" style="5" bestFit="1" customWidth="1"/>
    <col min="2563" max="2563" width="8.1796875" style="5" bestFit="1" customWidth="1"/>
    <col min="2564" max="2565" width="7.453125" style="5" bestFit="1" customWidth="1"/>
    <col min="2566" max="2567" width="9.1796875" style="5" customWidth="1"/>
    <col min="2568" max="2816" width="7.36328125" style="5"/>
    <col min="2817" max="2817" width="10" style="5" customWidth="1"/>
    <col min="2818" max="2818" width="7.453125" style="5" bestFit="1" customWidth="1"/>
    <col min="2819" max="2819" width="8.1796875" style="5" bestFit="1" customWidth="1"/>
    <col min="2820" max="2821" width="7.453125" style="5" bestFit="1" customWidth="1"/>
    <col min="2822" max="2823" width="9.1796875" style="5" customWidth="1"/>
    <col min="2824" max="3072" width="7.36328125" style="5"/>
    <col min="3073" max="3073" width="10" style="5" customWidth="1"/>
    <col min="3074" max="3074" width="7.453125" style="5" bestFit="1" customWidth="1"/>
    <col min="3075" max="3075" width="8.1796875" style="5" bestFit="1" customWidth="1"/>
    <col min="3076" max="3077" width="7.453125" style="5" bestFit="1" customWidth="1"/>
    <col min="3078" max="3079" width="9.1796875" style="5" customWidth="1"/>
    <col min="3080" max="3328" width="7.36328125" style="5"/>
    <col min="3329" max="3329" width="10" style="5" customWidth="1"/>
    <col min="3330" max="3330" width="7.453125" style="5" bestFit="1" customWidth="1"/>
    <col min="3331" max="3331" width="8.1796875" style="5" bestFit="1" customWidth="1"/>
    <col min="3332" max="3333" width="7.453125" style="5" bestFit="1" customWidth="1"/>
    <col min="3334" max="3335" width="9.1796875" style="5" customWidth="1"/>
    <col min="3336" max="3584" width="7.36328125" style="5"/>
    <col min="3585" max="3585" width="10" style="5" customWidth="1"/>
    <col min="3586" max="3586" width="7.453125" style="5" bestFit="1" customWidth="1"/>
    <col min="3587" max="3587" width="8.1796875" style="5" bestFit="1" customWidth="1"/>
    <col min="3588" max="3589" width="7.453125" style="5" bestFit="1" customWidth="1"/>
    <col min="3590" max="3591" width="9.1796875" style="5" customWidth="1"/>
    <col min="3592" max="3840" width="7.36328125" style="5"/>
    <col min="3841" max="3841" width="10" style="5" customWidth="1"/>
    <col min="3842" max="3842" width="7.453125" style="5" bestFit="1" customWidth="1"/>
    <col min="3843" max="3843" width="8.1796875" style="5" bestFit="1" customWidth="1"/>
    <col min="3844" max="3845" width="7.453125" style="5" bestFit="1" customWidth="1"/>
    <col min="3846" max="3847" width="9.1796875" style="5" customWidth="1"/>
    <col min="3848" max="4096" width="7.36328125" style="5"/>
    <col min="4097" max="4097" width="10" style="5" customWidth="1"/>
    <col min="4098" max="4098" width="7.453125" style="5" bestFit="1" customWidth="1"/>
    <col min="4099" max="4099" width="8.1796875" style="5" bestFit="1" customWidth="1"/>
    <col min="4100" max="4101" width="7.453125" style="5" bestFit="1" customWidth="1"/>
    <col min="4102" max="4103" width="9.1796875" style="5" customWidth="1"/>
    <col min="4104" max="4352" width="7.36328125" style="5"/>
    <col min="4353" max="4353" width="10" style="5" customWidth="1"/>
    <col min="4354" max="4354" width="7.453125" style="5" bestFit="1" customWidth="1"/>
    <col min="4355" max="4355" width="8.1796875" style="5" bestFit="1" customWidth="1"/>
    <col min="4356" max="4357" width="7.453125" style="5" bestFit="1" customWidth="1"/>
    <col min="4358" max="4359" width="9.1796875" style="5" customWidth="1"/>
    <col min="4360" max="4608" width="7.36328125" style="5"/>
    <col min="4609" max="4609" width="10" style="5" customWidth="1"/>
    <col min="4610" max="4610" width="7.453125" style="5" bestFit="1" customWidth="1"/>
    <col min="4611" max="4611" width="8.1796875" style="5" bestFit="1" customWidth="1"/>
    <col min="4612" max="4613" width="7.453125" style="5" bestFit="1" customWidth="1"/>
    <col min="4614" max="4615" width="9.1796875" style="5" customWidth="1"/>
    <col min="4616" max="4864" width="7.36328125" style="5"/>
    <col min="4865" max="4865" width="10" style="5" customWidth="1"/>
    <col min="4866" max="4866" width="7.453125" style="5" bestFit="1" customWidth="1"/>
    <col min="4867" max="4867" width="8.1796875" style="5" bestFit="1" customWidth="1"/>
    <col min="4868" max="4869" width="7.453125" style="5" bestFit="1" customWidth="1"/>
    <col min="4870" max="4871" width="9.1796875" style="5" customWidth="1"/>
    <col min="4872" max="5120" width="7.36328125" style="5"/>
    <col min="5121" max="5121" width="10" style="5" customWidth="1"/>
    <col min="5122" max="5122" width="7.453125" style="5" bestFit="1" customWidth="1"/>
    <col min="5123" max="5123" width="8.1796875" style="5" bestFit="1" customWidth="1"/>
    <col min="5124" max="5125" width="7.453125" style="5" bestFit="1" customWidth="1"/>
    <col min="5126" max="5127" width="9.1796875" style="5" customWidth="1"/>
    <col min="5128" max="5376" width="7.36328125" style="5"/>
    <col min="5377" max="5377" width="10" style="5" customWidth="1"/>
    <col min="5378" max="5378" width="7.453125" style="5" bestFit="1" customWidth="1"/>
    <col min="5379" max="5379" width="8.1796875" style="5" bestFit="1" customWidth="1"/>
    <col min="5380" max="5381" width="7.453125" style="5" bestFit="1" customWidth="1"/>
    <col min="5382" max="5383" width="9.1796875" style="5" customWidth="1"/>
    <col min="5384" max="5632" width="7.36328125" style="5"/>
    <col min="5633" max="5633" width="10" style="5" customWidth="1"/>
    <col min="5634" max="5634" width="7.453125" style="5" bestFit="1" customWidth="1"/>
    <col min="5635" max="5635" width="8.1796875" style="5" bestFit="1" customWidth="1"/>
    <col min="5636" max="5637" width="7.453125" style="5" bestFit="1" customWidth="1"/>
    <col min="5638" max="5639" width="9.1796875" style="5" customWidth="1"/>
    <col min="5640" max="5888" width="7.36328125" style="5"/>
    <col min="5889" max="5889" width="10" style="5" customWidth="1"/>
    <col min="5890" max="5890" width="7.453125" style="5" bestFit="1" customWidth="1"/>
    <col min="5891" max="5891" width="8.1796875" style="5" bestFit="1" customWidth="1"/>
    <col min="5892" max="5893" width="7.453125" style="5" bestFit="1" customWidth="1"/>
    <col min="5894" max="5895" width="9.1796875" style="5" customWidth="1"/>
    <col min="5896" max="6144" width="7.36328125" style="5"/>
    <col min="6145" max="6145" width="10" style="5" customWidth="1"/>
    <col min="6146" max="6146" width="7.453125" style="5" bestFit="1" customWidth="1"/>
    <col min="6147" max="6147" width="8.1796875" style="5" bestFit="1" customWidth="1"/>
    <col min="6148" max="6149" width="7.453125" style="5" bestFit="1" customWidth="1"/>
    <col min="6150" max="6151" width="9.1796875" style="5" customWidth="1"/>
    <col min="6152" max="6400" width="7.36328125" style="5"/>
    <col min="6401" max="6401" width="10" style="5" customWidth="1"/>
    <col min="6402" max="6402" width="7.453125" style="5" bestFit="1" customWidth="1"/>
    <col min="6403" max="6403" width="8.1796875" style="5" bestFit="1" customWidth="1"/>
    <col min="6404" max="6405" width="7.453125" style="5" bestFit="1" customWidth="1"/>
    <col min="6406" max="6407" width="9.1796875" style="5" customWidth="1"/>
    <col min="6408" max="6656" width="7.36328125" style="5"/>
    <col min="6657" max="6657" width="10" style="5" customWidth="1"/>
    <col min="6658" max="6658" width="7.453125" style="5" bestFit="1" customWidth="1"/>
    <col min="6659" max="6659" width="8.1796875" style="5" bestFit="1" customWidth="1"/>
    <col min="6660" max="6661" width="7.453125" style="5" bestFit="1" customWidth="1"/>
    <col min="6662" max="6663" width="9.1796875" style="5" customWidth="1"/>
    <col min="6664" max="6912" width="7.36328125" style="5"/>
    <col min="6913" max="6913" width="10" style="5" customWidth="1"/>
    <col min="6914" max="6914" width="7.453125" style="5" bestFit="1" customWidth="1"/>
    <col min="6915" max="6915" width="8.1796875" style="5" bestFit="1" customWidth="1"/>
    <col min="6916" max="6917" width="7.453125" style="5" bestFit="1" customWidth="1"/>
    <col min="6918" max="6919" width="9.1796875" style="5" customWidth="1"/>
    <col min="6920" max="7168" width="7.36328125" style="5"/>
    <col min="7169" max="7169" width="10" style="5" customWidth="1"/>
    <col min="7170" max="7170" width="7.453125" style="5" bestFit="1" customWidth="1"/>
    <col min="7171" max="7171" width="8.1796875" style="5" bestFit="1" customWidth="1"/>
    <col min="7172" max="7173" width="7.453125" style="5" bestFit="1" customWidth="1"/>
    <col min="7174" max="7175" width="9.1796875" style="5" customWidth="1"/>
    <col min="7176" max="7424" width="7.36328125" style="5"/>
    <col min="7425" max="7425" width="10" style="5" customWidth="1"/>
    <col min="7426" max="7426" width="7.453125" style="5" bestFit="1" customWidth="1"/>
    <col min="7427" max="7427" width="8.1796875" style="5" bestFit="1" customWidth="1"/>
    <col min="7428" max="7429" width="7.453125" style="5" bestFit="1" customWidth="1"/>
    <col min="7430" max="7431" width="9.1796875" style="5" customWidth="1"/>
    <col min="7432" max="7680" width="7.36328125" style="5"/>
    <col min="7681" max="7681" width="10" style="5" customWidth="1"/>
    <col min="7682" max="7682" width="7.453125" style="5" bestFit="1" customWidth="1"/>
    <col min="7683" max="7683" width="8.1796875" style="5" bestFit="1" customWidth="1"/>
    <col min="7684" max="7685" width="7.453125" style="5" bestFit="1" customWidth="1"/>
    <col min="7686" max="7687" width="9.1796875" style="5" customWidth="1"/>
    <col min="7688" max="7936" width="7.36328125" style="5"/>
    <col min="7937" max="7937" width="10" style="5" customWidth="1"/>
    <col min="7938" max="7938" width="7.453125" style="5" bestFit="1" customWidth="1"/>
    <col min="7939" max="7939" width="8.1796875" style="5" bestFit="1" customWidth="1"/>
    <col min="7940" max="7941" width="7.453125" style="5" bestFit="1" customWidth="1"/>
    <col min="7942" max="7943" width="9.1796875" style="5" customWidth="1"/>
    <col min="7944" max="8192" width="7.36328125" style="5"/>
    <col min="8193" max="8193" width="10" style="5" customWidth="1"/>
    <col min="8194" max="8194" width="7.453125" style="5" bestFit="1" customWidth="1"/>
    <col min="8195" max="8195" width="8.1796875" style="5" bestFit="1" customWidth="1"/>
    <col min="8196" max="8197" width="7.453125" style="5" bestFit="1" customWidth="1"/>
    <col min="8198" max="8199" width="9.1796875" style="5" customWidth="1"/>
    <col min="8200" max="8448" width="7.36328125" style="5"/>
    <col min="8449" max="8449" width="10" style="5" customWidth="1"/>
    <col min="8450" max="8450" width="7.453125" style="5" bestFit="1" customWidth="1"/>
    <col min="8451" max="8451" width="8.1796875" style="5" bestFit="1" customWidth="1"/>
    <col min="8452" max="8453" width="7.453125" style="5" bestFit="1" customWidth="1"/>
    <col min="8454" max="8455" width="9.1796875" style="5" customWidth="1"/>
    <col min="8456" max="8704" width="7.36328125" style="5"/>
    <col min="8705" max="8705" width="10" style="5" customWidth="1"/>
    <col min="8706" max="8706" width="7.453125" style="5" bestFit="1" customWidth="1"/>
    <col min="8707" max="8707" width="8.1796875" style="5" bestFit="1" customWidth="1"/>
    <col min="8708" max="8709" width="7.453125" style="5" bestFit="1" customWidth="1"/>
    <col min="8710" max="8711" width="9.1796875" style="5" customWidth="1"/>
    <col min="8712" max="8960" width="7.36328125" style="5"/>
    <col min="8961" max="8961" width="10" style="5" customWidth="1"/>
    <col min="8962" max="8962" width="7.453125" style="5" bestFit="1" customWidth="1"/>
    <col min="8963" max="8963" width="8.1796875" style="5" bestFit="1" customWidth="1"/>
    <col min="8964" max="8965" width="7.453125" style="5" bestFit="1" customWidth="1"/>
    <col min="8966" max="8967" width="9.1796875" style="5" customWidth="1"/>
    <col min="8968" max="9216" width="7.36328125" style="5"/>
    <col min="9217" max="9217" width="10" style="5" customWidth="1"/>
    <col min="9218" max="9218" width="7.453125" style="5" bestFit="1" customWidth="1"/>
    <col min="9219" max="9219" width="8.1796875" style="5" bestFit="1" customWidth="1"/>
    <col min="9220" max="9221" width="7.453125" style="5" bestFit="1" customWidth="1"/>
    <col min="9222" max="9223" width="9.1796875" style="5" customWidth="1"/>
    <col min="9224" max="9472" width="7.36328125" style="5"/>
    <col min="9473" max="9473" width="10" style="5" customWidth="1"/>
    <col min="9474" max="9474" width="7.453125" style="5" bestFit="1" customWidth="1"/>
    <col min="9475" max="9475" width="8.1796875" style="5" bestFit="1" customWidth="1"/>
    <col min="9476" max="9477" width="7.453125" style="5" bestFit="1" customWidth="1"/>
    <col min="9478" max="9479" width="9.1796875" style="5" customWidth="1"/>
    <col min="9480" max="9728" width="7.36328125" style="5"/>
    <col min="9729" max="9729" width="10" style="5" customWidth="1"/>
    <col min="9730" max="9730" width="7.453125" style="5" bestFit="1" customWidth="1"/>
    <col min="9731" max="9731" width="8.1796875" style="5" bestFit="1" customWidth="1"/>
    <col min="9732" max="9733" width="7.453125" style="5" bestFit="1" customWidth="1"/>
    <col min="9734" max="9735" width="9.1796875" style="5" customWidth="1"/>
    <col min="9736" max="9984" width="7.36328125" style="5"/>
    <col min="9985" max="9985" width="10" style="5" customWidth="1"/>
    <col min="9986" max="9986" width="7.453125" style="5" bestFit="1" customWidth="1"/>
    <col min="9987" max="9987" width="8.1796875" style="5" bestFit="1" customWidth="1"/>
    <col min="9988" max="9989" width="7.453125" style="5" bestFit="1" customWidth="1"/>
    <col min="9990" max="9991" width="9.1796875" style="5" customWidth="1"/>
    <col min="9992" max="10240" width="7.36328125" style="5"/>
    <col min="10241" max="10241" width="10" style="5" customWidth="1"/>
    <col min="10242" max="10242" width="7.453125" style="5" bestFit="1" customWidth="1"/>
    <col min="10243" max="10243" width="8.1796875" style="5" bestFit="1" customWidth="1"/>
    <col min="10244" max="10245" width="7.453125" style="5" bestFit="1" customWidth="1"/>
    <col min="10246" max="10247" width="9.1796875" style="5" customWidth="1"/>
    <col min="10248" max="10496" width="7.36328125" style="5"/>
    <col min="10497" max="10497" width="10" style="5" customWidth="1"/>
    <col min="10498" max="10498" width="7.453125" style="5" bestFit="1" customWidth="1"/>
    <col min="10499" max="10499" width="8.1796875" style="5" bestFit="1" customWidth="1"/>
    <col min="10500" max="10501" width="7.453125" style="5" bestFit="1" customWidth="1"/>
    <col min="10502" max="10503" width="9.1796875" style="5" customWidth="1"/>
    <col min="10504" max="10752" width="7.36328125" style="5"/>
    <col min="10753" max="10753" width="10" style="5" customWidth="1"/>
    <col min="10754" max="10754" width="7.453125" style="5" bestFit="1" customWidth="1"/>
    <col min="10755" max="10755" width="8.1796875" style="5" bestFit="1" customWidth="1"/>
    <col min="10756" max="10757" width="7.453125" style="5" bestFit="1" customWidth="1"/>
    <col min="10758" max="10759" width="9.1796875" style="5" customWidth="1"/>
    <col min="10760" max="11008" width="7.36328125" style="5"/>
    <col min="11009" max="11009" width="10" style="5" customWidth="1"/>
    <col min="11010" max="11010" width="7.453125" style="5" bestFit="1" customWidth="1"/>
    <col min="11011" max="11011" width="8.1796875" style="5" bestFit="1" customWidth="1"/>
    <col min="11012" max="11013" width="7.453125" style="5" bestFit="1" customWidth="1"/>
    <col min="11014" max="11015" width="9.1796875" style="5" customWidth="1"/>
    <col min="11016" max="11264" width="7.36328125" style="5"/>
    <col min="11265" max="11265" width="10" style="5" customWidth="1"/>
    <col min="11266" max="11266" width="7.453125" style="5" bestFit="1" customWidth="1"/>
    <col min="11267" max="11267" width="8.1796875" style="5" bestFit="1" customWidth="1"/>
    <col min="11268" max="11269" width="7.453125" style="5" bestFit="1" customWidth="1"/>
    <col min="11270" max="11271" width="9.1796875" style="5" customWidth="1"/>
    <col min="11272" max="11520" width="7.36328125" style="5"/>
    <col min="11521" max="11521" width="10" style="5" customWidth="1"/>
    <col min="11522" max="11522" width="7.453125" style="5" bestFit="1" customWidth="1"/>
    <col min="11523" max="11523" width="8.1796875" style="5" bestFit="1" customWidth="1"/>
    <col min="11524" max="11525" width="7.453125" style="5" bestFit="1" customWidth="1"/>
    <col min="11526" max="11527" width="9.1796875" style="5" customWidth="1"/>
    <col min="11528" max="11776" width="7.36328125" style="5"/>
    <col min="11777" max="11777" width="10" style="5" customWidth="1"/>
    <col min="11778" max="11778" width="7.453125" style="5" bestFit="1" customWidth="1"/>
    <col min="11779" max="11779" width="8.1796875" style="5" bestFit="1" customWidth="1"/>
    <col min="11780" max="11781" width="7.453125" style="5" bestFit="1" customWidth="1"/>
    <col min="11782" max="11783" width="9.1796875" style="5" customWidth="1"/>
    <col min="11784" max="12032" width="7.36328125" style="5"/>
    <col min="12033" max="12033" width="10" style="5" customWidth="1"/>
    <col min="12034" max="12034" width="7.453125" style="5" bestFit="1" customWidth="1"/>
    <col min="12035" max="12035" width="8.1796875" style="5" bestFit="1" customWidth="1"/>
    <col min="12036" max="12037" width="7.453125" style="5" bestFit="1" customWidth="1"/>
    <col min="12038" max="12039" width="9.1796875" style="5" customWidth="1"/>
    <col min="12040" max="12288" width="7.36328125" style="5"/>
    <col min="12289" max="12289" width="10" style="5" customWidth="1"/>
    <col min="12290" max="12290" width="7.453125" style="5" bestFit="1" customWidth="1"/>
    <col min="12291" max="12291" width="8.1796875" style="5" bestFit="1" customWidth="1"/>
    <col min="12292" max="12293" width="7.453125" style="5" bestFit="1" customWidth="1"/>
    <col min="12294" max="12295" width="9.1796875" style="5" customWidth="1"/>
    <col min="12296" max="12544" width="7.36328125" style="5"/>
    <col min="12545" max="12545" width="10" style="5" customWidth="1"/>
    <col min="12546" max="12546" width="7.453125" style="5" bestFit="1" customWidth="1"/>
    <col min="12547" max="12547" width="8.1796875" style="5" bestFit="1" customWidth="1"/>
    <col min="12548" max="12549" width="7.453125" style="5" bestFit="1" customWidth="1"/>
    <col min="12550" max="12551" width="9.1796875" style="5" customWidth="1"/>
    <col min="12552" max="12800" width="7.36328125" style="5"/>
    <col min="12801" max="12801" width="10" style="5" customWidth="1"/>
    <col min="12802" max="12802" width="7.453125" style="5" bestFit="1" customWidth="1"/>
    <col min="12803" max="12803" width="8.1796875" style="5" bestFit="1" customWidth="1"/>
    <col min="12804" max="12805" width="7.453125" style="5" bestFit="1" customWidth="1"/>
    <col min="12806" max="12807" width="9.1796875" style="5" customWidth="1"/>
    <col min="12808" max="13056" width="7.36328125" style="5"/>
    <col min="13057" max="13057" width="10" style="5" customWidth="1"/>
    <col min="13058" max="13058" width="7.453125" style="5" bestFit="1" customWidth="1"/>
    <col min="13059" max="13059" width="8.1796875" style="5" bestFit="1" customWidth="1"/>
    <col min="13060" max="13061" width="7.453125" style="5" bestFit="1" customWidth="1"/>
    <col min="13062" max="13063" width="9.1796875" style="5" customWidth="1"/>
    <col min="13064" max="13312" width="7.36328125" style="5"/>
    <col min="13313" max="13313" width="10" style="5" customWidth="1"/>
    <col min="13314" max="13314" width="7.453125" style="5" bestFit="1" customWidth="1"/>
    <col min="13315" max="13315" width="8.1796875" style="5" bestFit="1" customWidth="1"/>
    <col min="13316" max="13317" width="7.453125" style="5" bestFit="1" customWidth="1"/>
    <col min="13318" max="13319" width="9.1796875" style="5" customWidth="1"/>
    <col min="13320" max="13568" width="7.36328125" style="5"/>
    <col min="13569" max="13569" width="10" style="5" customWidth="1"/>
    <col min="13570" max="13570" width="7.453125" style="5" bestFit="1" customWidth="1"/>
    <col min="13571" max="13571" width="8.1796875" style="5" bestFit="1" customWidth="1"/>
    <col min="13572" max="13573" width="7.453125" style="5" bestFit="1" customWidth="1"/>
    <col min="13574" max="13575" width="9.1796875" style="5" customWidth="1"/>
    <col min="13576" max="13824" width="7.36328125" style="5"/>
    <col min="13825" max="13825" width="10" style="5" customWidth="1"/>
    <col min="13826" max="13826" width="7.453125" style="5" bestFit="1" customWidth="1"/>
    <col min="13827" max="13827" width="8.1796875" style="5" bestFit="1" customWidth="1"/>
    <col min="13828" max="13829" width="7.453125" style="5" bestFit="1" customWidth="1"/>
    <col min="13830" max="13831" width="9.1796875" style="5" customWidth="1"/>
    <col min="13832" max="14080" width="7.36328125" style="5"/>
    <col min="14081" max="14081" width="10" style="5" customWidth="1"/>
    <col min="14082" max="14082" width="7.453125" style="5" bestFit="1" customWidth="1"/>
    <col min="14083" max="14083" width="8.1796875" style="5" bestFit="1" customWidth="1"/>
    <col min="14084" max="14085" width="7.453125" style="5" bestFit="1" customWidth="1"/>
    <col min="14086" max="14087" width="9.1796875" style="5" customWidth="1"/>
    <col min="14088" max="14336" width="7.36328125" style="5"/>
    <col min="14337" max="14337" width="10" style="5" customWidth="1"/>
    <col min="14338" max="14338" width="7.453125" style="5" bestFit="1" customWidth="1"/>
    <col min="14339" max="14339" width="8.1796875" style="5" bestFit="1" customWidth="1"/>
    <col min="14340" max="14341" width="7.453125" style="5" bestFit="1" customWidth="1"/>
    <col min="14342" max="14343" width="9.1796875" style="5" customWidth="1"/>
    <col min="14344" max="14592" width="7.36328125" style="5"/>
    <col min="14593" max="14593" width="10" style="5" customWidth="1"/>
    <col min="14594" max="14594" width="7.453125" style="5" bestFit="1" customWidth="1"/>
    <col min="14595" max="14595" width="8.1796875" style="5" bestFit="1" customWidth="1"/>
    <col min="14596" max="14597" width="7.453125" style="5" bestFit="1" customWidth="1"/>
    <col min="14598" max="14599" width="9.1796875" style="5" customWidth="1"/>
    <col min="14600" max="14848" width="7.36328125" style="5"/>
    <col min="14849" max="14849" width="10" style="5" customWidth="1"/>
    <col min="14850" max="14850" width="7.453125" style="5" bestFit="1" customWidth="1"/>
    <col min="14851" max="14851" width="8.1796875" style="5" bestFit="1" customWidth="1"/>
    <col min="14852" max="14853" width="7.453125" style="5" bestFit="1" customWidth="1"/>
    <col min="14854" max="14855" width="9.1796875" style="5" customWidth="1"/>
    <col min="14856" max="15104" width="7.36328125" style="5"/>
    <col min="15105" max="15105" width="10" style="5" customWidth="1"/>
    <col min="15106" max="15106" width="7.453125" style="5" bestFit="1" customWidth="1"/>
    <col min="15107" max="15107" width="8.1796875" style="5" bestFit="1" customWidth="1"/>
    <col min="15108" max="15109" width="7.453125" style="5" bestFit="1" customWidth="1"/>
    <col min="15110" max="15111" width="9.1796875" style="5" customWidth="1"/>
    <col min="15112" max="15360" width="7.36328125" style="5"/>
    <col min="15361" max="15361" width="10" style="5" customWidth="1"/>
    <col min="15362" max="15362" width="7.453125" style="5" bestFit="1" customWidth="1"/>
    <col min="15363" max="15363" width="8.1796875" style="5" bestFit="1" customWidth="1"/>
    <col min="15364" max="15365" width="7.453125" style="5" bestFit="1" customWidth="1"/>
    <col min="15366" max="15367" width="9.1796875" style="5" customWidth="1"/>
    <col min="15368" max="15616" width="7.36328125" style="5"/>
    <col min="15617" max="15617" width="10" style="5" customWidth="1"/>
    <col min="15618" max="15618" width="7.453125" style="5" bestFit="1" customWidth="1"/>
    <col min="15619" max="15619" width="8.1796875" style="5" bestFit="1" customWidth="1"/>
    <col min="15620" max="15621" width="7.453125" style="5" bestFit="1" customWidth="1"/>
    <col min="15622" max="15623" width="9.1796875" style="5" customWidth="1"/>
    <col min="15624" max="15872" width="7.36328125" style="5"/>
    <col min="15873" max="15873" width="10" style="5" customWidth="1"/>
    <col min="15874" max="15874" width="7.453125" style="5" bestFit="1" customWidth="1"/>
    <col min="15875" max="15875" width="8.1796875" style="5" bestFit="1" customWidth="1"/>
    <col min="15876" max="15877" width="7.453125" style="5" bestFit="1" customWidth="1"/>
    <col min="15878" max="15879" width="9.1796875" style="5" customWidth="1"/>
    <col min="15880" max="16128" width="7.36328125" style="5"/>
    <col min="16129" max="16129" width="10" style="5" customWidth="1"/>
    <col min="16130" max="16130" width="7.453125" style="5" bestFit="1" customWidth="1"/>
    <col min="16131" max="16131" width="8.1796875" style="5" bestFit="1" customWidth="1"/>
    <col min="16132" max="16133" width="7.453125" style="5" bestFit="1" customWidth="1"/>
    <col min="16134" max="16135" width="9.1796875" style="5" customWidth="1"/>
    <col min="16136" max="16384" width="7.36328125" style="5"/>
  </cols>
  <sheetData>
    <row r="1" spans="1:7" ht="27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7" x14ac:dyDescent="0.2">
      <c r="G2" s="6" t="s">
        <v>1</v>
      </c>
    </row>
    <row r="3" spans="1:7" x14ac:dyDescent="0.2">
      <c r="A3" s="92" t="s">
        <v>2</v>
      </c>
      <c r="B3" s="92" t="s">
        <v>3</v>
      </c>
      <c r="C3" s="92" t="s">
        <v>4</v>
      </c>
      <c r="D3" s="92"/>
      <c r="E3" s="92"/>
      <c r="F3" s="7" t="s">
        <v>5</v>
      </c>
      <c r="G3" s="8" t="s">
        <v>6</v>
      </c>
    </row>
    <row r="4" spans="1:7" x14ac:dyDescent="0.2">
      <c r="A4" s="92"/>
      <c r="B4" s="92"/>
      <c r="C4" s="9" t="s">
        <v>7</v>
      </c>
      <c r="D4" s="9" t="s">
        <v>8</v>
      </c>
      <c r="E4" s="9" t="s">
        <v>9</v>
      </c>
      <c r="F4" s="10" t="s">
        <v>10</v>
      </c>
      <c r="G4" s="11" t="s">
        <v>11</v>
      </c>
    </row>
    <row r="5" spans="1:7" ht="22.5" customHeight="1" x14ac:dyDescent="0.2">
      <c r="A5" s="8" t="s">
        <v>12</v>
      </c>
      <c r="B5" s="12">
        <v>6483</v>
      </c>
      <c r="C5" s="13">
        <f>D5+E5</f>
        <v>16723</v>
      </c>
      <c r="D5" s="12">
        <v>8051</v>
      </c>
      <c r="E5" s="12">
        <v>8672</v>
      </c>
      <c r="F5" s="14">
        <f t="shared" ref="F5:F15" si="0">C5/B5</f>
        <v>2.579515656331945</v>
      </c>
      <c r="G5" s="15">
        <v>147</v>
      </c>
    </row>
    <row r="6" spans="1:7" ht="22.5" customHeight="1" x14ac:dyDescent="0.2">
      <c r="A6" s="4" t="s">
        <v>13</v>
      </c>
      <c r="B6" s="12">
        <v>6488</v>
      </c>
      <c r="C6" s="12">
        <f>D6+E6</f>
        <v>16890</v>
      </c>
      <c r="D6" s="12">
        <v>8132</v>
      </c>
      <c r="E6" s="12">
        <v>8758</v>
      </c>
      <c r="F6" s="16">
        <f t="shared" si="0"/>
        <v>2.6032675709001234</v>
      </c>
      <c r="G6" s="17">
        <f t="shared" ref="G6:G15" si="1">C6-C5</f>
        <v>167</v>
      </c>
    </row>
    <row r="7" spans="1:7" ht="22.5" customHeight="1" x14ac:dyDescent="0.2">
      <c r="A7" s="4" t="s">
        <v>14</v>
      </c>
      <c r="B7" s="18">
        <v>6555</v>
      </c>
      <c r="C7" s="12">
        <f>D7+E7</f>
        <v>16829</v>
      </c>
      <c r="D7" s="12">
        <v>8136</v>
      </c>
      <c r="E7" s="12">
        <v>8693</v>
      </c>
      <c r="F7" s="16">
        <f t="shared" si="0"/>
        <v>2.5673531655225017</v>
      </c>
      <c r="G7" s="17">
        <f t="shared" si="1"/>
        <v>-61</v>
      </c>
    </row>
    <row r="8" spans="1:7" ht="22.5" customHeight="1" x14ac:dyDescent="0.2">
      <c r="A8" s="4" t="s">
        <v>15</v>
      </c>
      <c r="B8" s="12">
        <v>6759</v>
      </c>
      <c r="C8" s="12">
        <f>D8+E8</f>
        <v>16851</v>
      </c>
      <c r="D8" s="12">
        <v>8155</v>
      </c>
      <c r="E8" s="12">
        <v>8696</v>
      </c>
      <c r="F8" s="16">
        <f t="shared" si="0"/>
        <v>2.4931202840656903</v>
      </c>
      <c r="G8" s="17">
        <f t="shared" si="1"/>
        <v>22</v>
      </c>
    </row>
    <row r="9" spans="1:7" ht="22.5" customHeight="1" x14ac:dyDescent="0.2">
      <c r="A9" s="4" t="s">
        <v>16</v>
      </c>
      <c r="B9" s="12">
        <v>6999</v>
      </c>
      <c r="C9" s="12">
        <f>D9+E9</f>
        <v>17162</v>
      </c>
      <c r="D9" s="12">
        <v>8303</v>
      </c>
      <c r="E9" s="12">
        <v>8859</v>
      </c>
      <c r="F9" s="16">
        <f t="shared" si="0"/>
        <v>2.4520645806543793</v>
      </c>
      <c r="G9" s="17">
        <f t="shared" si="1"/>
        <v>311</v>
      </c>
    </row>
    <row r="10" spans="1:7" ht="22.5" customHeight="1" x14ac:dyDescent="0.2">
      <c r="A10" s="4" t="s">
        <v>17</v>
      </c>
      <c r="B10" s="12">
        <v>7153</v>
      </c>
      <c r="C10" s="12">
        <v>17360</v>
      </c>
      <c r="D10" s="12">
        <v>8979</v>
      </c>
      <c r="E10" s="12">
        <v>8381</v>
      </c>
      <c r="F10" s="16">
        <f t="shared" si="0"/>
        <v>2.4269537257094926</v>
      </c>
      <c r="G10" s="17">
        <f t="shared" si="1"/>
        <v>198</v>
      </c>
    </row>
    <row r="11" spans="1:7" ht="22.5" customHeight="1" x14ac:dyDescent="0.2">
      <c r="A11" s="4" t="s">
        <v>18</v>
      </c>
      <c r="B11" s="12">
        <v>7351</v>
      </c>
      <c r="C11" s="12">
        <v>17577</v>
      </c>
      <c r="D11" s="12">
        <v>8465</v>
      </c>
      <c r="E11" s="12">
        <v>9112</v>
      </c>
      <c r="F11" s="16">
        <f t="shared" si="0"/>
        <v>2.3911032512583321</v>
      </c>
      <c r="G11" s="17">
        <f t="shared" si="1"/>
        <v>217</v>
      </c>
    </row>
    <row r="12" spans="1:7" ht="22.5" customHeight="1" x14ac:dyDescent="0.2">
      <c r="A12" s="4" t="s">
        <v>19</v>
      </c>
      <c r="B12" s="12">
        <v>7567</v>
      </c>
      <c r="C12" s="12">
        <v>17806</v>
      </c>
      <c r="D12" s="12">
        <v>8566</v>
      </c>
      <c r="E12" s="12">
        <v>9240</v>
      </c>
      <c r="F12" s="16">
        <f t="shared" si="0"/>
        <v>2.353112197700542</v>
      </c>
      <c r="G12" s="17">
        <f t="shared" si="1"/>
        <v>229</v>
      </c>
    </row>
    <row r="13" spans="1:7" ht="22.5" customHeight="1" x14ac:dyDescent="0.2">
      <c r="A13" s="4" t="s">
        <v>20</v>
      </c>
      <c r="B13" s="12">
        <v>7668</v>
      </c>
      <c r="C13" s="12">
        <v>17865</v>
      </c>
      <c r="D13" s="12">
        <v>8584</v>
      </c>
      <c r="E13" s="12">
        <v>9281</v>
      </c>
      <c r="F13" s="16">
        <f t="shared" si="0"/>
        <v>2.32981220657277</v>
      </c>
      <c r="G13" s="17">
        <f t="shared" si="1"/>
        <v>59</v>
      </c>
    </row>
    <row r="14" spans="1:7" ht="22.5" customHeight="1" x14ac:dyDescent="0.2">
      <c r="A14" s="4" t="s">
        <v>21</v>
      </c>
      <c r="B14" s="12">
        <v>7743</v>
      </c>
      <c r="C14" s="12">
        <v>17899</v>
      </c>
      <c r="D14" s="12">
        <v>8646</v>
      </c>
      <c r="E14" s="12">
        <v>9253</v>
      </c>
      <c r="F14" s="16">
        <f t="shared" si="0"/>
        <v>2.3116363166731242</v>
      </c>
      <c r="G14" s="17">
        <f t="shared" si="1"/>
        <v>34</v>
      </c>
    </row>
    <row r="15" spans="1:7" ht="22.5" customHeight="1" x14ac:dyDescent="0.2">
      <c r="A15" s="10" t="s">
        <v>22</v>
      </c>
      <c r="B15" s="19">
        <v>7805</v>
      </c>
      <c r="C15" s="19">
        <v>17944</v>
      </c>
      <c r="D15" s="19">
        <v>8639</v>
      </c>
      <c r="E15" s="19">
        <v>9305</v>
      </c>
      <c r="F15" s="20">
        <f t="shared" si="0"/>
        <v>2.2990390775144141</v>
      </c>
      <c r="G15" s="21">
        <f t="shared" si="1"/>
        <v>45</v>
      </c>
    </row>
    <row r="16" spans="1:7" x14ac:dyDescent="0.2">
      <c r="A16" s="22" t="s">
        <v>23</v>
      </c>
      <c r="G16" s="6" t="s">
        <v>24</v>
      </c>
    </row>
    <row r="17" spans="1:1" x14ac:dyDescent="0.2">
      <c r="A17" s="23"/>
    </row>
    <row r="18" spans="1:1" x14ac:dyDescent="0.2">
      <c r="A18" s="23"/>
    </row>
    <row r="42" ht="40.5" customHeight="1" x14ac:dyDescent="0.2"/>
  </sheetData>
  <mergeCells count="4">
    <mergeCell ref="A1:G1"/>
    <mergeCell ref="A3:A4"/>
    <mergeCell ref="B3:B4"/>
    <mergeCell ref="C3:E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9460-034E-4279-B81D-5FB9CEA75317}">
  <sheetPr>
    <pageSetUpPr fitToPage="1"/>
  </sheetPr>
  <dimension ref="A1:L58"/>
  <sheetViews>
    <sheetView view="pageBreakPreview" topLeftCell="A41" zoomScaleNormal="75" zoomScaleSheetLayoutView="100" workbookViewId="0">
      <selection activeCell="A33" sqref="A1:XFD1048576"/>
    </sheetView>
  </sheetViews>
  <sheetFormatPr defaultRowHeight="13.2" x14ac:dyDescent="0.2"/>
  <cols>
    <col min="1" max="1" width="6.08984375" style="58" customWidth="1"/>
    <col min="2" max="2" width="8.26953125" style="58" bestFit="1" customWidth="1"/>
    <col min="3" max="5" width="6.08984375" style="58" customWidth="1"/>
    <col min="6" max="6" width="7.453125" style="58" bestFit="1" customWidth="1"/>
    <col min="7" max="9" width="6.08984375" style="58" customWidth="1"/>
    <col min="10" max="10" width="7.453125" style="58" bestFit="1" customWidth="1"/>
    <col min="11" max="12" width="6.08984375" style="58" customWidth="1"/>
    <col min="13" max="256" width="8.7265625" style="58"/>
    <col min="257" max="257" width="6.08984375" style="58" customWidth="1"/>
    <col min="258" max="258" width="8.26953125" style="58" bestFit="1" customWidth="1"/>
    <col min="259" max="261" width="6.08984375" style="58" customWidth="1"/>
    <col min="262" max="262" width="7.453125" style="58" bestFit="1" customWidth="1"/>
    <col min="263" max="265" width="6.08984375" style="58" customWidth="1"/>
    <col min="266" max="266" width="7.453125" style="58" bestFit="1" customWidth="1"/>
    <col min="267" max="268" width="6.08984375" style="58" customWidth="1"/>
    <col min="269" max="512" width="8.7265625" style="58"/>
    <col min="513" max="513" width="6.08984375" style="58" customWidth="1"/>
    <col min="514" max="514" width="8.26953125" style="58" bestFit="1" customWidth="1"/>
    <col min="515" max="517" width="6.08984375" style="58" customWidth="1"/>
    <col min="518" max="518" width="7.453125" style="58" bestFit="1" customWidth="1"/>
    <col min="519" max="521" width="6.08984375" style="58" customWidth="1"/>
    <col min="522" max="522" width="7.453125" style="58" bestFit="1" customWidth="1"/>
    <col min="523" max="524" width="6.08984375" style="58" customWidth="1"/>
    <col min="525" max="768" width="8.7265625" style="58"/>
    <col min="769" max="769" width="6.08984375" style="58" customWidth="1"/>
    <col min="770" max="770" width="8.26953125" style="58" bestFit="1" customWidth="1"/>
    <col min="771" max="773" width="6.08984375" style="58" customWidth="1"/>
    <col min="774" max="774" width="7.453125" style="58" bestFit="1" customWidth="1"/>
    <col min="775" max="777" width="6.08984375" style="58" customWidth="1"/>
    <col min="778" max="778" width="7.453125" style="58" bestFit="1" customWidth="1"/>
    <col min="779" max="780" width="6.08984375" style="58" customWidth="1"/>
    <col min="781" max="1024" width="8.7265625" style="58"/>
    <col min="1025" max="1025" width="6.08984375" style="58" customWidth="1"/>
    <col min="1026" max="1026" width="8.26953125" style="58" bestFit="1" customWidth="1"/>
    <col min="1027" max="1029" width="6.08984375" style="58" customWidth="1"/>
    <col min="1030" max="1030" width="7.453125" style="58" bestFit="1" customWidth="1"/>
    <col min="1031" max="1033" width="6.08984375" style="58" customWidth="1"/>
    <col min="1034" max="1034" width="7.453125" style="58" bestFit="1" customWidth="1"/>
    <col min="1035" max="1036" width="6.08984375" style="58" customWidth="1"/>
    <col min="1037" max="1280" width="8.7265625" style="58"/>
    <col min="1281" max="1281" width="6.08984375" style="58" customWidth="1"/>
    <col min="1282" max="1282" width="8.26953125" style="58" bestFit="1" customWidth="1"/>
    <col min="1283" max="1285" width="6.08984375" style="58" customWidth="1"/>
    <col min="1286" max="1286" width="7.453125" style="58" bestFit="1" customWidth="1"/>
    <col min="1287" max="1289" width="6.08984375" style="58" customWidth="1"/>
    <col min="1290" max="1290" width="7.453125" style="58" bestFit="1" customWidth="1"/>
    <col min="1291" max="1292" width="6.08984375" style="58" customWidth="1"/>
    <col min="1293" max="1536" width="8.7265625" style="58"/>
    <col min="1537" max="1537" width="6.08984375" style="58" customWidth="1"/>
    <col min="1538" max="1538" width="8.26953125" style="58" bestFit="1" customWidth="1"/>
    <col min="1539" max="1541" width="6.08984375" style="58" customWidth="1"/>
    <col min="1542" max="1542" width="7.453125" style="58" bestFit="1" customWidth="1"/>
    <col min="1543" max="1545" width="6.08984375" style="58" customWidth="1"/>
    <col min="1546" max="1546" width="7.453125" style="58" bestFit="1" customWidth="1"/>
    <col min="1547" max="1548" width="6.08984375" style="58" customWidth="1"/>
    <col min="1549" max="1792" width="8.7265625" style="58"/>
    <col min="1793" max="1793" width="6.08984375" style="58" customWidth="1"/>
    <col min="1794" max="1794" width="8.26953125" style="58" bestFit="1" customWidth="1"/>
    <col min="1795" max="1797" width="6.08984375" style="58" customWidth="1"/>
    <col min="1798" max="1798" width="7.453125" style="58" bestFit="1" customWidth="1"/>
    <col min="1799" max="1801" width="6.08984375" style="58" customWidth="1"/>
    <col min="1802" max="1802" width="7.453125" style="58" bestFit="1" customWidth="1"/>
    <col min="1803" max="1804" width="6.08984375" style="58" customWidth="1"/>
    <col min="1805" max="2048" width="8.7265625" style="58"/>
    <col min="2049" max="2049" width="6.08984375" style="58" customWidth="1"/>
    <col min="2050" max="2050" width="8.26953125" style="58" bestFit="1" customWidth="1"/>
    <col min="2051" max="2053" width="6.08984375" style="58" customWidth="1"/>
    <col min="2054" max="2054" width="7.453125" style="58" bestFit="1" customWidth="1"/>
    <col min="2055" max="2057" width="6.08984375" style="58" customWidth="1"/>
    <col min="2058" max="2058" width="7.453125" style="58" bestFit="1" customWidth="1"/>
    <col min="2059" max="2060" width="6.08984375" style="58" customWidth="1"/>
    <col min="2061" max="2304" width="8.7265625" style="58"/>
    <col min="2305" max="2305" width="6.08984375" style="58" customWidth="1"/>
    <col min="2306" max="2306" width="8.26953125" style="58" bestFit="1" customWidth="1"/>
    <col min="2307" max="2309" width="6.08984375" style="58" customWidth="1"/>
    <col min="2310" max="2310" width="7.453125" style="58" bestFit="1" customWidth="1"/>
    <col min="2311" max="2313" width="6.08984375" style="58" customWidth="1"/>
    <col min="2314" max="2314" width="7.453125" style="58" bestFit="1" customWidth="1"/>
    <col min="2315" max="2316" width="6.08984375" style="58" customWidth="1"/>
    <col min="2317" max="2560" width="8.7265625" style="58"/>
    <col min="2561" max="2561" width="6.08984375" style="58" customWidth="1"/>
    <col min="2562" max="2562" width="8.26953125" style="58" bestFit="1" customWidth="1"/>
    <col min="2563" max="2565" width="6.08984375" style="58" customWidth="1"/>
    <col min="2566" max="2566" width="7.453125" style="58" bestFit="1" customWidth="1"/>
    <col min="2567" max="2569" width="6.08984375" style="58" customWidth="1"/>
    <col min="2570" max="2570" width="7.453125" style="58" bestFit="1" customWidth="1"/>
    <col min="2571" max="2572" width="6.08984375" style="58" customWidth="1"/>
    <col min="2573" max="2816" width="8.7265625" style="58"/>
    <col min="2817" max="2817" width="6.08984375" style="58" customWidth="1"/>
    <col min="2818" max="2818" width="8.26953125" style="58" bestFit="1" customWidth="1"/>
    <col min="2819" max="2821" width="6.08984375" style="58" customWidth="1"/>
    <col min="2822" max="2822" width="7.453125" style="58" bestFit="1" customWidth="1"/>
    <col min="2823" max="2825" width="6.08984375" style="58" customWidth="1"/>
    <col min="2826" max="2826" width="7.453125" style="58" bestFit="1" customWidth="1"/>
    <col min="2827" max="2828" width="6.08984375" style="58" customWidth="1"/>
    <col min="2829" max="3072" width="8.7265625" style="58"/>
    <col min="3073" max="3073" width="6.08984375" style="58" customWidth="1"/>
    <col min="3074" max="3074" width="8.26953125" style="58" bestFit="1" customWidth="1"/>
    <col min="3075" max="3077" width="6.08984375" style="58" customWidth="1"/>
    <col min="3078" max="3078" width="7.453125" style="58" bestFit="1" customWidth="1"/>
    <col min="3079" max="3081" width="6.08984375" style="58" customWidth="1"/>
    <col min="3082" max="3082" width="7.453125" style="58" bestFit="1" customWidth="1"/>
    <col min="3083" max="3084" width="6.08984375" style="58" customWidth="1"/>
    <col min="3085" max="3328" width="8.7265625" style="58"/>
    <col min="3329" max="3329" width="6.08984375" style="58" customWidth="1"/>
    <col min="3330" max="3330" width="8.26953125" style="58" bestFit="1" customWidth="1"/>
    <col min="3331" max="3333" width="6.08984375" style="58" customWidth="1"/>
    <col min="3334" max="3334" width="7.453125" style="58" bestFit="1" customWidth="1"/>
    <col min="3335" max="3337" width="6.08984375" style="58" customWidth="1"/>
    <col min="3338" max="3338" width="7.453125" style="58" bestFit="1" customWidth="1"/>
    <col min="3339" max="3340" width="6.08984375" style="58" customWidth="1"/>
    <col min="3341" max="3584" width="8.7265625" style="58"/>
    <col min="3585" max="3585" width="6.08984375" style="58" customWidth="1"/>
    <col min="3586" max="3586" width="8.26953125" style="58" bestFit="1" customWidth="1"/>
    <col min="3587" max="3589" width="6.08984375" style="58" customWidth="1"/>
    <col min="3590" max="3590" width="7.453125" style="58" bestFit="1" customWidth="1"/>
    <col min="3591" max="3593" width="6.08984375" style="58" customWidth="1"/>
    <col min="3594" max="3594" width="7.453125" style="58" bestFit="1" customWidth="1"/>
    <col min="3595" max="3596" width="6.08984375" style="58" customWidth="1"/>
    <col min="3597" max="3840" width="8.7265625" style="58"/>
    <col min="3841" max="3841" width="6.08984375" style="58" customWidth="1"/>
    <col min="3842" max="3842" width="8.26953125" style="58" bestFit="1" customWidth="1"/>
    <col min="3843" max="3845" width="6.08984375" style="58" customWidth="1"/>
    <col min="3846" max="3846" width="7.453125" style="58" bestFit="1" customWidth="1"/>
    <col min="3847" max="3849" width="6.08984375" style="58" customWidth="1"/>
    <col min="3850" max="3850" width="7.453125" style="58" bestFit="1" customWidth="1"/>
    <col min="3851" max="3852" width="6.08984375" style="58" customWidth="1"/>
    <col min="3853" max="4096" width="8.7265625" style="58"/>
    <col min="4097" max="4097" width="6.08984375" style="58" customWidth="1"/>
    <col min="4098" max="4098" width="8.26953125" style="58" bestFit="1" customWidth="1"/>
    <col min="4099" max="4101" width="6.08984375" style="58" customWidth="1"/>
    <col min="4102" max="4102" width="7.453125" style="58" bestFit="1" customWidth="1"/>
    <col min="4103" max="4105" width="6.08984375" style="58" customWidth="1"/>
    <col min="4106" max="4106" width="7.453125" style="58" bestFit="1" customWidth="1"/>
    <col min="4107" max="4108" width="6.08984375" style="58" customWidth="1"/>
    <col min="4109" max="4352" width="8.7265625" style="58"/>
    <col min="4353" max="4353" width="6.08984375" style="58" customWidth="1"/>
    <col min="4354" max="4354" width="8.26953125" style="58" bestFit="1" customWidth="1"/>
    <col min="4355" max="4357" width="6.08984375" style="58" customWidth="1"/>
    <col min="4358" max="4358" width="7.453125" style="58" bestFit="1" customWidth="1"/>
    <col min="4359" max="4361" width="6.08984375" style="58" customWidth="1"/>
    <col min="4362" max="4362" width="7.453125" style="58" bestFit="1" customWidth="1"/>
    <col min="4363" max="4364" width="6.08984375" style="58" customWidth="1"/>
    <col min="4365" max="4608" width="8.7265625" style="58"/>
    <col min="4609" max="4609" width="6.08984375" style="58" customWidth="1"/>
    <col min="4610" max="4610" width="8.26953125" style="58" bestFit="1" customWidth="1"/>
    <col min="4611" max="4613" width="6.08984375" style="58" customWidth="1"/>
    <col min="4614" max="4614" width="7.453125" style="58" bestFit="1" customWidth="1"/>
    <col min="4615" max="4617" width="6.08984375" style="58" customWidth="1"/>
    <col min="4618" max="4618" width="7.453125" style="58" bestFit="1" customWidth="1"/>
    <col min="4619" max="4620" width="6.08984375" style="58" customWidth="1"/>
    <col min="4621" max="4864" width="8.7265625" style="58"/>
    <col min="4865" max="4865" width="6.08984375" style="58" customWidth="1"/>
    <col min="4866" max="4866" width="8.26953125" style="58" bestFit="1" customWidth="1"/>
    <col min="4867" max="4869" width="6.08984375" style="58" customWidth="1"/>
    <col min="4870" max="4870" width="7.453125" style="58" bestFit="1" customWidth="1"/>
    <col min="4871" max="4873" width="6.08984375" style="58" customWidth="1"/>
    <col min="4874" max="4874" width="7.453125" style="58" bestFit="1" customWidth="1"/>
    <col min="4875" max="4876" width="6.08984375" style="58" customWidth="1"/>
    <col min="4877" max="5120" width="8.7265625" style="58"/>
    <col min="5121" max="5121" width="6.08984375" style="58" customWidth="1"/>
    <col min="5122" max="5122" width="8.26953125" style="58" bestFit="1" customWidth="1"/>
    <col min="5123" max="5125" width="6.08984375" style="58" customWidth="1"/>
    <col min="5126" max="5126" width="7.453125" style="58" bestFit="1" customWidth="1"/>
    <col min="5127" max="5129" width="6.08984375" style="58" customWidth="1"/>
    <col min="5130" max="5130" width="7.453125" style="58" bestFit="1" customWidth="1"/>
    <col min="5131" max="5132" width="6.08984375" style="58" customWidth="1"/>
    <col min="5133" max="5376" width="8.7265625" style="58"/>
    <col min="5377" max="5377" width="6.08984375" style="58" customWidth="1"/>
    <col min="5378" max="5378" width="8.26953125" style="58" bestFit="1" customWidth="1"/>
    <col min="5379" max="5381" width="6.08984375" style="58" customWidth="1"/>
    <col min="5382" max="5382" width="7.453125" style="58" bestFit="1" customWidth="1"/>
    <col min="5383" max="5385" width="6.08984375" style="58" customWidth="1"/>
    <col min="5386" max="5386" width="7.453125" style="58" bestFit="1" customWidth="1"/>
    <col min="5387" max="5388" width="6.08984375" style="58" customWidth="1"/>
    <col min="5389" max="5632" width="8.7265625" style="58"/>
    <col min="5633" max="5633" width="6.08984375" style="58" customWidth="1"/>
    <col min="5634" max="5634" width="8.26953125" style="58" bestFit="1" customWidth="1"/>
    <col min="5635" max="5637" width="6.08984375" style="58" customWidth="1"/>
    <col min="5638" max="5638" width="7.453125" style="58" bestFit="1" customWidth="1"/>
    <col min="5639" max="5641" width="6.08984375" style="58" customWidth="1"/>
    <col min="5642" max="5642" width="7.453125" style="58" bestFit="1" customWidth="1"/>
    <col min="5643" max="5644" width="6.08984375" style="58" customWidth="1"/>
    <col min="5645" max="5888" width="8.7265625" style="58"/>
    <col min="5889" max="5889" width="6.08984375" style="58" customWidth="1"/>
    <col min="5890" max="5890" width="8.26953125" style="58" bestFit="1" customWidth="1"/>
    <col min="5891" max="5893" width="6.08984375" style="58" customWidth="1"/>
    <col min="5894" max="5894" width="7.453125" style="58" bestFit="1" customWidth="1"/>
    <col min="5895" max="5897" width="6.08984375" style="58" customWidth="1"/>
    <col min="5898" max="5898" width="7.453125" style="58" bestFit="1" customWidth="1"/>
    <col min="5899" max="5900" width="6.08984375" style="58" customWidth="1"/>
    <col min="5901" max="6144" width="8.7265625" style="58"/>
    <col min="6145" max="6145" width="6.08984375" style="58" customWidth="1"/>
    <col min="6146" max="6146" width="8.26953125" style="58" bestFit="1" customWidth="1"/>
    <col min="6147" max="6149" width="6.08984375" style="58" customWidth="1"/>
    <col min="6150" max="6150" width="7.453125" style="58" bestFit="1" customWidth="1"/>
    <col min="6151" max="6153" width="6.08984375" style="58" customWidth="1"/>
    <col min="6154" max="6154" width="7.453125" style="58" bestFit="1" customWidth="1"/>
    <col min="6155" max="6156" width="6.08984375" style="58" customWidth="1"/>
    <col min="6157" max="6400" width="8.7265625" style="58"/>
    <col min="6401" max="6401" width="6.08984375" style="58" customWidth="1"/>
    <col min="6402" max="6402" width="8.26953125" style="58" bestFit="1" customWidth="1"/>
    <col min="6403" max="6405" width="6.08984375" style="58" customWidth="1"/>
    <col min="6406" max="6406" width="7.453125" style="58" bestFit="1" customWidth="1"/>
    <col min="6407" max="6409" width="6.08984375" style="58" customWidth="1"/>
    <col min="6410" max="6410" width="7.453125" style="58" bestFit="1" customWidth="1"/>
    <col min="6411" max="6412" width="6.08984375" style="58" customWidth="1"/>
    <col min="6413" max="6656" width="8.7265625" style="58"/>
    <col min="6657" max="6657" width="6.08984375" style="58" customWidth="1"/>
    <col min="6658" max="6658" width="8.26953125" style="58" bestFit="1" customWidth="1"/>
    <col min="6659" max="6661" width="6.08984375" style="58" customWidth="1"/>
    <col min="6662" max="6662" width="7.453125" style="58" bestFit="1" customWidth="1"/>
    <col min="6663" max="6665" width="6.08984375" style="58" customWidth="1"/>
    <col min="6666" max="6666" width="7.453125" style="58" bestFit="1" customWidth="1"/>
    <col min="6667" max="6668" width="6.08984375" style="58" customWidth="1"/>
    <col min="6669" max="6912" width="8.7265625" style="58"/>
    <col min="6913" max="6913" width="6.08984375" style="58" customWidth="1"/>
    <col min="6914" max="6914" width="8.26953125" style="58" bestFit="1" customWidth="1"/>
    <col min="6915" max="6917" width="6.08984375" style="58" customWidth="1"/>
    <col min="6918" max="6918" width="7.453125" style="58" bestFit="1" customWidth="1"/>
    <col min="6919" max="6921" width="6.08984375" style="58" customWidth="1"/>
    <col min="6922" max="6922" width="7.453125" style="58" bestFit="1" customWidth="1"/>
    <col min="6923" max="6924" width="6.08984375" style="58" customWidth="1"/>
    <col min="6925" max="7168" width="8.7265625" style="58"/>
    <col min="7169" max="7169" width="6.08984375" style="58" customWidth="1"/>
    <col min="7170" max="7170" width="8.26953125" style="58" bestFit="1" customWidth="1"/>
    <col min="7171" max="7173" width="6.08984375" style="58" customWidth="1"/>
    <col min="7174" max="7174" width="7.453125" style="58" bestFit="1" customWidth="1"/>
    <col min="7175" max="7177" width="6.08984375" style="58" customWidth="1"/>
    <col min="7178" max="7178" width="7.453125" style="58" bestFit="1" customWidth="1"/>
    <col min="7179" max="7180" width="6.08984375" style="58" customWidth="1"/>
    <col min="7181" max="7424" width="8.7265625" style="58"/>
    <col min="7425" max="7425" width="6.08984375" style="58" customWidth="1"/>
    <col min="7426" max="7426" width="8.26953125" style="58" bestFit="1" customWidth="1"/>
    <col min="7427" max="7429" width="6.08984375" style="58" customWidth="1"/>
    <col min="7430" max="7430" width="7.453125" style="58" bestFit="1" customWidth="1"/>
    <col min="7431" max="7433" width="6.08984375" style="58" customWidth="1"/>
    <col min="7434" max="7434" width="7.453125" style="58" bestFit="1" customWidth="1"/>
    <col min="7435" max="7436" width="6.08984375" style="58" customWidth="1"/>
    <col min="7437" max="7680" width="8.7265625" style="58"/>
    <col min="7681" max="7681" width="6.08984375" style="58" customWidth="1"/>
    <col min="7682" max="7682" width="8.26953125" style="58" bestFit="1" customWidth="1"/>
    <col min="7683" max="7685" width="6.08984375" style="58" customWidth="1"/>
    <col min="7686" max="7686" width="7.453125" style="58" bestFit="1" customWidth="1"/>
    <col min="7687" max="7689" width="6.08984375" style="58" customWidth="1"/>
    <col min="7690" max="7690" width="7.453125" style="58" bestFit="1" customWidth="1"/>
    <col min="7691" max="7692" width="6.08984375" style="58" customWidth="1"/>
    <col min="7693" max="7936" width="8.7265625" style="58"/>
    <col min="7937" max="7937" width="6.08984375" style="58" customWidth="1"/>
    <col min="7938" max="7938" width="8.26953125" style="58" bestFit="1" customWidth="1"/>
    <col min="7939" max="7941" width="6.08984375" style="58" customWidth="1"/>
    <col min="7942" max="7942" width="7.453125" style="58" bestFit="1" customWidth="1"/>
    <col min="7943" max="7945" width="6.08984375" style="58" customWidth="1"/>
    <col min="7946" max="7946" width="7.453125" style="58" bestFit="1" customWidth="1"/>
    <col min="7947" max="7948" width="6.08984375" style="58" customWidth="1"/>
    <col min="7949" max="8192" width="8.7265625" style="58"/>
    <col min="8193" max="8193" width="6.08984375" style="58" customWidth="1"/>
    <col min="8194" max="8194" width="8.26953125" style="58" bestFit="1" customWidth="1"/>
    <col min="8195" max="8197" width="6.08984375" style="58" customWidth="1"/>
    <col min="8198" max="8198" width="7.453125" style="58" bestFit="1" customWidth="1"/>
    <col min="8199" max="8201" width="6.08984375" style="58" customWidth="1"/>
    <col min="8202" max="8202" width="7.453125" style="58" bestFit="1" customWidth="1"/>
    <col min="8203" max="8204" width="6.08984375" style="58" customWidth="1"/>
    <col min="8205" max="8448" width="8.7265625" style="58"/>
    <col min="8449" max="8449" width="6.08984375" style="58" customWidth="1"/>
    <col min="8450" max="8450" width="8.26953125" style="58" bestFit="1" customWidth="1"/>
    <col min="8451" max="8453" width="6.08984375" style="58" customWidth="1"/>
    <col min="8454" max="8454" width="7.453125" style="58" bestFit="1" customWidth="1"/>
    <col min="8455" max="8457" width="6.08984375" style="58" customWidth="1"/>
    <col min="8458" max="8458" width="7.453125" style="58" bestFit="1" customWidth="1"/>
    <col min="8459" max="8460" width="6.08984375" style="58" customWidth="1"/>
    <col min="8461" max="8704" width="8.7265625" style="58"/>
    <col min="8705" max="8705" width="6.08984375" style="58" customWidth="1"/>
    <col min="8706" max="8706" width="8.26953125" style="58" bestFit="1" customWidth="1"/>
    <col min="8707" max="8709" width="6.08984375" style="58" customWidth="1"/>
    <col min="8710" max="8710" width="7.453125" style="58" bestFit="1" customWidth="1"/>
    <col min="8711" max="8713" width="6.08984375" style="58" customWidth="1"/>
    <col min="8714" max="8714" width="7.453125" style="58" bestFit="1" customWidth="1"/>
    <col min="8715" max="8716" width="6.08984375" style="58" customWidth="1"/>
    <col min="8717" max="8960" width="8.7265625" style="58"/>
    <col min="8961" max="8961" width="6.08984375" style="58" customWidth="1"/>
    <col min="8962" max="8962" width="8.26953125" style="58" bestFit="1" customWidth="1"/>
    <col min="8963" max="8965" width="6.08984375" style="58" customWidth="1"/>
    <col min="8966" max="8966" width="7.453125" style="58" bestFit="1" customWidth="1"/>
    <col min="8967" max="8969" width="6.08984375" style="58" customWidth="1"/>
    <col min="8970" max="8970" width="7.453125" style="58" bestFit="1" customWidth="1"/>
    <col min="8971" max="8972" width="6.08984375" style="58" customWidth="1"/>
    <col min="8973" max="9216" width="8.7265625" style="58"/>
    <col min="9217" max="9217" width="6.08984375" style="58" customWidth="1"/>
    <col min="9218" max="9218" width="8.26953125" style="58" bestFit="1" customWidth="1"/>
    <col min="9219" max="9221" width="6.08984375" style="58" customWidth="1"/>
    <col min="9222" max="9222" width="7.453125" style="58" bestFit="1" customWidth="1"/>
    <col min="9223" max="9225" width="6.08984375" style="58" customWidth="1"/>
    <col min="9226" max="9226" width="7.453125" style="58" bestFit="1" customWidth="1"/>
    <col min="9227" max="9228" width="6.08984375" style="58" customWidth="1"/>
    <col min="9229" max="9472" width="8.7265625" style="58"/>
    <col min="9473" max="9473" width="6.08984375" style="58" customWidth="1"/>
    <col min="9474" max="9474" width="8.26953125" style="58" bestFit="1" customWidth="1"/>
    <col min="9475" max="9477" width="6.08984375" style="58" customWidth="1"/>
    <col min="9478" max="9478" width="7.453125" style="58" bestFit="1" customWidth="1"/>
    <col min="9479" max="9481" width="6.08984375" style="58" customWidth="1"/>
    <col min="9482" max="9482" width="7.453125" style="58" bestFit="1" customWidth="1"/>
    <col min="9483" max="9484" width="6.08984375" style="58" customWidth="1"/>
    <col min="9485" max="9728" width="8.7265625" style="58"/>
    <col min="9729" max="9729" width="6.08984375" style="58" customWidth="1"/>
    <col min="9730" max="9730" width="8.26953125" style="58" bestFit="1" customWidth="1"/>
    <col min="9731" max="9733" width="6.08984375" style="58" customWidth="1"/>
    <col min="9734" max="9734" width="7.453125" style="58" bestFit="1" customWidth="1"/>
    <col min="9735" max="9737" width="6.08984375" style="58" customWidth="1"/>
    <col min="9738" max="9738" width="7.453125" style="58" bestFit="1" customWidth="1"/>
    <col min="9739" max="9740" width="6.08984375" style="58" customWidth="1"/>
    <col min="9741" max="9984" width="8.7265625" style="58"/>
    <col min="9985" max="9985" width="6.08984375" style="58" customWidth="1"/>
    <col min="9986" max="9986" width="8.26953125" style="58" bestFit="1" customWidth="1"/>
    <col min="9987" max="9989" width="6.08984375" style="58" customWidth="1"/>
    <col min="9990" max="9990" width="7.453125" style="58" bestFit="1" customWidth="1"/>
    <col min="9991" max="9993" width="6.08984375" style="58" customWidth="1"/>
    <col min="9994" max="9994" width="7.453125" style="58" bestFit="1" customWidth="1"/>
    <col min="9995" max="9996" width="6.08984375" style="58" customWidth="1"/>
    <col min="9997" max="10240" width="8.7265625" style="58"/>
    <col min="10241" max="10241" width="6.08984375" style="58" customWidth="1"/>
    <col min="10242" max="10242" width="8.26953125" style="58" bestFit="1" customWidth="1"/>
    <col min="10243" max="10245" width="6.08984375" style="58" customWidth="1"/>
    <col min="10246" max="10246" width="7.453125" style="58" bestFit="1" customWidth="1"/>
    <col min="10247" max="10249" width="6.08984375" style="58" customWidth="1"/>
    <col min="10250" max="10250" width="7.453125" style="58" bestFit="1" customWidth="1"/>
    <col min="10251" max="10252" width="6.08984375" style="58" customWidth="1"/>
    <col min="10253" max="10496" width="8.7265625" style="58"/>
    <col min="10497" max="10497" width="6.08984375" style="58" customWidth="1"/>
    <col min="10498" max="10498" width="8.26953125" style="58" bestFit="1" customWidth="1"/>
    <col min="10499" max="10501" width="6.08984375" style="58" customWidth="1"/>
    <col min="10502" max="10502" width="7.453125" style="58" bestFit="1" customWidth="1"/>
    <col min="10503" max="10505" width="6.08984375" style="58" customWidth="1"/>
    <col min="10506" max="10506" width="7.453125" style="58" bestFit="1" customWidth="1"/>
    <col min="10507" max="10508" width="6.08984375" style="58" customWidth="1"/>
    <col min="10509" max="10752" width="8.7265625" style="58"/>
    <col min="10753" max="10753" width="6.08984375" style="58" customWidth="1"/>
    <col min="10754" max="10754" width="8.26953125" style="58" bestFit="1" customWidth="1"/>
    <col min="10755" max="10757" width="6.08984375" style="58" customWidth="1"/>
    <col min="10758" max="10758" width="7.453125" style="58" bestFit="1" customWidth="1"/>
    <col min="10759" max="10761" width="6.08984375" style="58" customWidth="1"/>
    <col min="10762" max="10762" width="7.453125" style="58" bestFit="1" customWidth="1"/>
    <col min="10763" max="10764" width="6.08984375" style="58" customWidth="1"/>
    <col min="10765" max="11008" width="8.7265625" style="58"/>
    <col min="11009" max="11009" width="6.08984375" style="58" customWidth="1"/>
    <col min="11010" max="11010" width="8.26953125" style="58" bestFit="1" customWidth="1"/>
    <col min="11011" max="11013" width="6.08984375" style="58" customWidth="1"/>
    <col min="11014" max="11014" width="7.453125" style="58" bestFit="1" customWidth="1"/>
    <col min="11015" max="11017" width="6.08984375" style="58" customWidth="1"/>
    <col min="11018" max="11018" width="7.453125" style="58" bestFit="1" customWidth="1"/>
    <col min="11019" max="11020" width="6.08984375" style="58" customWidth="1"/>
    <col min="11021" max="11264" width="8.7265625" style="58"/>
    <col min="11265" max="11265" width="6.08984375" style="58" customWidth="1"/>
    <col min="11266" max="11266" width="8.26953125" style="58" bestFit="1" customWidth="1"/>
    <col min="11267" max="11269" width="6.08984375" style="58" customWidth="1"/>
    <col min="11270" max="11270" width="7.453125" style="58" bestFit="1" customWidth="1"/>
    <col min="11271" max="11273" width="6.08984375" style="58" customWidth="1"/>
    <col min="11274" max="11274" width="7.453125" style="58" bestFit="1" customWidth="1"/>
    <col min="11275" max="11276" width="6.08984375" style="58" customWidth="1"/>
    <col min="11277" max="11520" width="8.7265625" style="58"/>
    <col min="11521" max="11521" width="6.08984375" style="58" customWidth="1"/>
    <col min="11522" max="11522" width="8.26953125" style="58" bestFit="1" customWidth="1"/>
    <col min="11523" max="11525" width="6.08984375" style="58" customWidth="1"/>
    <col min="11526" max="11526" width="7.453125" style="58" bestFit="1" customWidth="1"/>
    <col min="11527" max="11529" width="6.08984375" style="58" customWidth="1"/>
    <col min="11530" max="11530" width="7.453125" style="58" bestFit="1" customWidth="1"/>
    <col min="11531" max="11532" width="6.08984375" style="58" customWidth="1"/>
    <col min="11533" max="11776" width="8.7265625" style="58"/>
    <col min="11777" max="11777" width="6.08984375" style="58" customWidth="1"/>
    <col min="11778" max="11778" width="8.26953125" style="58" bestFit="1" customWidth="1"/>
    <col min="11779" max="11781" width="6.08984375" style="58" customWidth="1"/>
    <col min="11782" max="11782" width="7.453125" style="58" bestFit="1" customWidth="1"/>
    <col min="11783" max="11785" width="6.08984375" style="58" customWidth="1"/>
    <col min="11786" max="11786" width="7.453125" style="58" bestFit="1" customWidth="1"/>
    <col min="11787" max="11788" width="6.08984375" style="58" customWidth="1"/>
    <col min="11789" max="12032" width="8.7265625" style="58"/>
    <col min="12033" max="12033" width="6.08984375" style="58" customWidth="1"/>
    <col min="12034" max="12034" width="8.26953125" style="58" bestFit="1" customWidth="1"/>
    <col min="12035" max="12037" width="6.08984375" style="58" customWidth="1"/>
    <col min="12038" max="12038" width="7.453125" style="58" bestFit="1" customWidth="1"/>
    <col min="12039" max="12041" width="6.08984375" style="58" customWidth="1"/>
    <col min="12042" max="12042" width="7.453125" style="58" bestFit="1" customWidth="1"/>
    <col min="12043" max="12044" width="6.08984375" style="58" customWidth="1"/>
    <col min="12045" max="12288" width="8.7265625" style="58"/>
    <col min="12289" max="12289" width="6.08984375" style="58" customWidth="1"/>
    <col min="12290" max="12290" width="8.26953125" style="58" bestFit="1" customWidth="1"/>
    <col min="12291" max="12293" width="6.08984375" style="58" customWidth="1"/>
    <col min="12294" max="12294" width="7.453125" style="58" bestFit="1" customWidth="1"/>
    <col min="12295" max="12297" width="6.08984375" style="58" customWidth="1"/>
    <col min="12298" max="12298" width="7.453125" style="58" bestFit="1" customWidth="1"/>
    <col min="12299" max="12300" width="6.08984375" style="58" customWidth="1"/>
    <col min="12301" max="12544" width="8.7265625" style="58"/>
    <col min="12545" max="12545" width="6.08984375" style="58" customWidth="1"/>
    <col min="12546" max="12546" width="8.26953125" style="58" bestFit="1" customWidth="1"/>
    <col min="12547" max="12549" width="6.08984375" style="58" customWidth="1"/>
    <col min="12550" max="12550" width="7.453125" style="58" bestFit="1" customWidth="1"/>
    <col min="12551" max="12553" width="6.08984375" style="58" customWidth="1"/>
    <col min="12554" max="12554" width="7.453125" style="58" bestFit="1" customWidth="1"/>
    <col min="12555" max="12556" width="6.08984375" style="58" customWidth="1"/>
    <col min="12557" max="12800" width="8.7265625" style="58"/>
    <col min="12801" max="12801" width="6.08984375" style="58" customWidth="1"/>
    <col min="12802" max="12802" width="8.26953125" style="58" bestFit="1" customWidth="1"/>
    <col min="12803" max="12805" width="6.08984375" style="58" customWidth="1"/>
    <col min="12806" max="12806" width="7.453125" style="58" bestFit="1" customWidth="1"/>
    <col min="12807" max="12809" width="6.08984375" style="58" customWidth="1"/>
    <col min="12810" max="12810" width="7.453125" style="58" bestFit="1" customWidth="1"/>
    <col min="12811" max="12812" width="6.08984375" style="58" customWidth="1"/>
    <col min="12813" max="13056" width="8.7265625" style="58"/>
    <col min="13057" max="13057" width="6.08984375" style="58" customWidth="1"/>
    <col min="13058" max="13058" width="8.26953125" style="58" bestFit="1" customWidth="1"/>
    <col min="13059" max="13061" width="6.08984375" style="58" customWidth="1"/>
    <col min="13062" max="13062" width="7.453125" style="58" bestFit="1" customWidth="1"/>
    <col min="13063" max="13065" width="6.08984375" style="58" customWidth="1"/>
    <col min="13066" max="13066" width="7.453125" style="58" bestFit="1" customWidth="1"/>
    <col min="13067" max="13068" width="6.08984375" style="58" customWidth="1"/>
    <col min="13069" max="13312" width="8.7265625" style="58"/>
    <col min="13313" max="13313" width="6.08984375" style="58" customWidth="1"/>
    <col min="13314" max="13314" width="8.26953125" style="58" bestFit="1" customWidth="1"/>
    <col min="13315" max="13317" width="6.08984375" style="58" customWidth="1"/>
    <col min="13318" max="13318" width="7.453125" style="58" bestFit="1" customWidth="1"/>
    <col min="13319" max="13321" width="6.08984375" style="58" customWidth="1"/>
    <col min="13322" max="13322" width="7.453125" style="58" bestFit="1" customWidth="1"/>
    <col min="13323" max="13324" width="6.08984375" style="58" customWidth="1"/>
    <col min="13325" max="13568" width="8.7265625" style="58"/>
    <col min="13569" max="13569" width="6.08984375" style="58" customWidth="1"/>
    <col min="13570" max="13570" width="8.26953125" style="58" bestFit="1" customWidth="1"/>
    <col min="13571" max="13573" width="6.08984375" style="58" customWidth="1"/>
    <col min="13574" max="13574" width="7.453125" style="58" bestFit="1" customWidth="1"/>
    <col min="13575" max="13577" width="6.08984375" style="58" customWidth="1"/>
    <col min="13578" max="13578" width="7.453125" style="58" bestFit="1" customWidth="1"/>
    <col min="13579" max="13580" width="6.08984375" style="58" customWidth="1"/>
    <col min="13581" max="13824" width="8.7265625" style="58"/>
    <col min="13825" max="13825" width="6.08984375" style="58" customWidth="1"/>
    <col min="13826" max="13826" width="8.26953125" style="58" bestFit="1" customWidth="1"/>
    <col min="13827" max="13829" width="6.08984375" style="58" customWidth="1"/>
    <col min="13830" max="13830" width="7.453125" style="58" bestFit="1" customWidth="1"/>
    <col min="13831" max="13833" width="6.08984375" style="58" customWidth="1"/>
    <col min="13834" max="13834" width="7.453125" style="58" bestFit="1" customWidth="1"/>
    <col min="13835" max="13836" width="6.08984375" style="58" customWidth="1"/>
    <col min="13837" max="14080" width="8.7265625" style="58"/>
    <col min="14081" max="14081" width="6.08984375" style="58" customWidth="1"/>
    <col min="14082" max="14082" width="8.26953125" style="58" bestFit="1" customWidth="1"/>
    <col min="14083" max="14085" width="6.08984375" style="58" customWidth="1"/>
    <col min="14086" max="14086" width="7.453125" style="58" bestFit="1" customWidth="1"/>
    <col min="14087" max="14089" width="6.08984375" style="58" customWidth="1"/>
    <col min="14090" max="14090" width="7.453125" style="58" bestFit="1" customWidth="1"/>
    <col min="14091" max="14092" width="6.08984375" style="58" customWidth="1"/>
    <col min="14093" max="14336" width="8.7265625" style="58"/>
    <col min="14337" max="14337" width="6.08984375" style="58" customWidth="1"/>
    <col min="14338" max="14338" width="8.26953125" style="58" bestFit="1" customWidth="1"/>
    <col min="14339" max="14341" width="6.08984375" style="58" customWidth="1"/>
    <col min="14342" max="14342" width="7.453125" style="58" bestFit="1" customWidth="1"/>
    <col min="14343" max="14345" width="6.08984375" style="58" customWidth="1"/>
    <col min="14346" max="14346" width="7.453125" style="58" bestFit="1" customWidth="1"/>
    <col min="14347" max="14348" width="6.08984375" style="58" customWidth="1"/>
    <col min="14349" max="14592" width="8.7265625" style="58"/>
    <col min="14593" max="14593" width="6.08984375" style="58" customWidth="1"/>
    <col min="14594" max="14594" width="8.26953125" style="58" bestFit="1" customWidth="1"/>
    <col min="14595" max="14597" width="6.08984375" style="58" customWidth="1"/>
    <col min="14598" max="14598" width="7.453125" style="58" bestFit="1" customWidth="1"/>
    <col min="14599" max="14601" width="6.08984375" style="58" customWidth="1"/>
    <col min="14602" max="14602" width="7.453125" style="58" bestFit="1" customWidth="1"/>
    <col min="14603" max="14604" width="6.08984375" style="58" customWidth="1"/>
    <col min="14605" max="14848" width="8.7265625" style="58"/>
    <col min="14849" max="14849" width="6.08984375" style="58" customWidth="1"/>
    <col min="14850" max="14850" width="8.26953125" style="58" bestFit="1" customWidth="1"/>
    <col min="14851" max="14853" width="6.08984375" style="58" customWidth="1"/>
    <col min="14854" max="14854" width="7.453125" style="58" bestFit="1" customWidth="1"/>
    <col min="14855" max="14857" width="6.08984375" style="58" customWidth="1"/>
    <col min="14858" max="14858" width="7.453125" style="58" bestFit="1" customWidth="1"/>
    <col min="14859" max="14860" width="6.08984375" style="58" customWidth="1"/>
    <col min="14861" max="15104" width="8.7265625" style="58"/>
    <col min="15105" max="15105" width="6.08984375" style="58" customWidth="1"/>
    <col min="15106" max="15106" width="8.26953125" style="58" bestFit="1" customWidth="1"/>
    <col min="15107" max="15109" width="6.08984375" style="58" customWidth="1"/>
    <col min="15110" max="15110" width="7.453125" style="58" bestFit="1" customWidth="1"/>
    <col min="15111" max="15113" width="6.08984375" style="58" customWidth="1"/>
    <col min="15114" max="15114" width="7.453125" style="58" bestFit="1" customWidth="1"/>
    <col min="15115" max="15116" width="6.08984375" style="58" customWidth="1"/>
    <col min="15117" max="15360" width="8.7265625" style="58"/>
    <col min="15361" max="15361" width="6.08984375" style="58" customWidth="1"/>
    <col min="15362" max="15362" width="8.26953125" style="58" bestFit="1" customWidth="1"/>
    <col min="15363" max="15365" width="6.08984375" style="58" customWidth="1"/>
    <col min="15366" max="15366" width="7.453125" style="58" bestFit="1" customWidth="1"/>
    <col min="15367" max="15369" width="6.08984375" style="58" customWidth="1"/>
    <col min="15370" max="15370" width="7.453125" style="58" bestFit="1" customWidth="1"/>
    <col min="15371" max="15372" width="6.08984375" style="58" customWidth="1"/>
    <col min="15373" max="15616" width="8.7265625" style="58"/>
    <col min="15617" max="15617" width="6.08984375" style="58" customWidth="1"/>
    <col min="15618" max="15618" width="8.26953125" style="58" bestFit="1" customWidth="1"/>
    <col min="15619" max="15621" width="6.08984375" style="58" customWidth="1"/>
    <col min="15622" max="15622" width="7.453125" style="58" bestFit="1" customWidth="1"/>
    <col min="15623" max="15625" width="6.08984375" style="58" customWidth="1"/>
    <col min="15626" max="15626" width="7.453125" style="58" bestFit="1" customWidth="1"/>
    <col min="15627" max="15628" width="6.08984375" style="58" customWidth="1"/>
    <col min="15629" max="15872" width="8.7265625" style="58"/>
    <col min="15873" max="15873" width="6.08984375" style="58" customWidth="1"/>
    <col min="15874" max="15874" width="8.26953125" style="58" bestFit="1" customWidth="1"/>
    <col min="15875" max="15877" width="6.08984375" style="58" customWidth="1"/>
    <col min="15878" max="15878" width="7.453125" style="58" bestFit="1" customWidth="1"/>
    <col min="15879" max="15881" width="6.08984375" style="58" customWidth="1"/>
    <col min="15882" max="15882" width="7.453125" style="58" bestFit="1" customWidth="1"/>
    <col min="15883" max="15884" width="6.08984375" style="58" customWidth="1"/>
    <col min="15885" max="16128" width="8.7265625" style="58"/>
    <col min="16129" max="16129" width="6.08984375" style="58" customWidth="1"/>
    <col min="16130" max="16130" width="8.26953125" style="58" bestFit="1" customWidth="1"/>
    <col min="16131" max="16133" width="6.08984375" style="58" customWidth="1"/>
    <col min="16134" max="16134" width="7.453125" style="58" bestFit="1" customWidth="1"/>
    <col min="16135" max="16137" width="6.08984375" style="58" customWidth="1"/>
    <col min="16138" max="16138" width="7.453125" style="58" bestFit="1" customWidth="1"/>
    <col min="16139" max="16140" width="6.08984375" style="58" customWidth="1"/>
    <col min="16141" max="16384" width="8.7265625" style="58"/>
  </cols>
  <sheetData>
    <row r="1" spans="1:12" s="58" customFormat="1" ht="27" customHeight="1" x14ac:dyDescent="0.2">
      <c r="A1" s="135" t="s">
        <v>231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58" customFormat="1" x14ac:dyDescent="0.2">
      <c r="C2" s="177"/>
      <c r="L2" s="136" t="s">
        <v>163</v>
      </c>
    </row>
    <row r="3" spans="1:12" s="58" customFormat="1" ht="13.8" thickBot="1" x14ac:dyDescent="0.25">
      <c r="A3" s="152" t="s">
        <v>217</v>
      </c>
      <c r="B3" s="152" t="s">
        <v>7</v>
      </c>
      <c r="C3" s="178" t="s">
        <v>8</v>
      </c>
      <c r="D3" s="179" t="s">
        <v>9</v>
      </c>
      <c r="E3" s="180" t="s">
        <v>217</v>
      </c>
      <c r="F3" s="152" t="s">
        <v>7</v>
      </c>
      <c r="G3" s="178" t="s">
        <v>8</v>
      </c>
      <c r="H3" s="179" t="s">
        <v>9</v>
      </c>
      <c r="I3" s="181" t="s">
        <v>217</v>
      </c>
      <c r="J3" s="152" t="s">
        <v>7</v>
      </c>
      <c r="K3" s="178" t="s">
        <v>8</v>
      </c>
      <c r="L3" s="181" t="s">
        <v>9</v>
      </c>
    </row>
    <row r="4" spans="1:12" s="58" customFormat="1" ht="13.8" thickTop="1" x14ac:dyDescent="0.2">
      <c r="A4" s="145" t="s">
        <v>232</v>
      </c>
      <c r="B4" s="42">
        <f>SUM(B5:B9)</f>
        <v>916</v>
      </c>
      <c r="C4" s="182">
        <f>SUM(C5:C9)</f>
        <v>469</v>
      </c>
      <c r="D4" s="183">
        <f>SUM(D5:D9)</f>
        <v>447</v>
      </c>
      <c r="E4" s="145" t="s">
        <v>233</v>
      </c>
      <c r="F4" s="42">
        <f>SUM(F5:F9)</f>
        <v>1120</v>
      </c>
      <c r="G4" s="182">
        <f>SUM(G5:G9)</f>
        <v>542</v>
      </c>
      <c r="H4" s="183">
        <f>SUM(H5:H9)</f>
        <v>578</v>
      </c>
      <c r="I4" s="145" t="s">
        <v>234</v>
      </c>
      <c r="J4" s="42">
        <f>SUM(J5:J9)</f>
        <v>926</v>
      </c>
      <c r="K4" s="182">
        <f>SUM(K5:K9)</f>
        <v>461</v>
      </c>
      <c r="L4" s="184">
        <f>SUM(L5:L9)</f>
        <v>465</v>
      </c>
    </row>
    <row r="5" spans="1:12" s="58" customFormat="1" ht="19.95" customHeight="1" x14ac:dyDescent="0.2">
      <c r="A5" s="140">
        <v>0</v>
      </c>
      <c r="B5" s="31">
        <f>SUM(C5:D5)</f>
        <v>157</v>
      </c>
      <c r="C5" s="185">
        <v>67</v>
      </c>
      <c r="D5" s="186">
        <v>90</v>
      </c>
      <c r="E5" s="140">
        <v>35</v>
      </c>
      <c r="F5" s="31">
        <f>SUM(G5:H5)</f>
        <v>242</v>
      </c>
      <c r="G5" s="185">
        <v>124</v>
      </c>
      <c r="H5" s="186">
        <v>118</v>
      </c>
      <c r="I5" s="140">
        <v>70</v>
      </c>
      <c r="J5" s="31">
        <f>SUM(K5:L5)</f>
        <v>241</v>
      </c>
      <c r="K5" s="185">
        <v>125</v>
      </c>
      <c r="L5" s="187">
        <v>116</v>
      </c>
    </row>
    <row r="6" spans="1:12" s="58" customFormat="1" ht="19.95" customHeight="1" x14ac:dyDescent="0.2">
      <c r="A6" s="140">
        <v>1</v>
      </c>
      <c r="B6" s="31">
        <f>SUM(C6:D6)</f>
        <v>182</v>
      </c>
      <c r="C6" s="185">
        <v>91</v>
      </c>
      <c r="D6" s="186">
        <v>91</v>
      </c>
      <c r="E6" s="140">
        <v>36</v>
      </c>
      <c r="F6" s="31">
        <f>SUM(G6:H6)</f>
        <v>233</v>
      </c>
      <c r="G6" s="185">
        <v>108</v>
      </c>
      <c r="H6" s="186">
        <v>125</v>
      </c>
      <c r="I6" s="140">
        <v>71</v>
      </c>
      <c r="J6" s="31">
        <f>SUM(K6:L6)</f>
        <v>191</v>
      </c>
      <c r="K6" s="185">
        <v>99</v>
      </c>
      <c r="L6" s="187">
        <v>92</v>
      </c>
    </row>
    <row r="7" spans="1:12" s="58" customFormat="1" ht="19.95" customHeight="1" x14ac:dyDescent="0.2">
      <c r="A7" s="140">
        <v>2</v>
      </c>
      <c r="B7" s="31">
        <f>SUM(C7:D7)</f>
        <v>181</v>
      </c>
      <c r="C7" s="185">
        <v>99</v>
      </c>
      <c r="D7" s="186">
        <v>82</v>
      </c>
      <c r="E7" s="140">
        <v>37</v>
      </c>
      <c r="F7" s="31">
        <f>SUM(G7:H7)</f>
        <v>248</v>
      </c>
      <c r="G7" s="185">
        <v>128</v>
      </c>
      <c r="H7" s="186">
        <v>120</v>
      </c>
      <c r="I7" s="140">
        <v>72</v>
      </c>
      <c r="J7" s="31">
        <f>SUM(K7:L7)</f>
        <v>232</v>
      </c>
      <c r="K7" s="185">
        <v>110</v>
      </c>
      <c r="L7" s="187">
        <v>122</v>
      </c>
    </row>
    <row r="8" spans="1:12" s="58" customFormat="1" ht="19.95" customHeight="1" x14ac:dyDescent="0.2">
      <c r="A8" s="140">
        <v>3</v>
      </c>
      <c r="B8" s="31">
        <f>SUM(C8:D8)</f>
        <v>196</v>
      </c>
      <c r="C8" s="185">
        <v>109</v>
      </c>
      <c r="D8" s="186">
        <v>87</v>
      </c>
      <c r="E8" s="140">
        <v>38</v>
      </c>
      <c r="F8" s="31">
        <f>SUM(G8:H8)</f>
        <v>192</v>
      </c>
      <c r="G8" s="185">
        <v>85</v>
      </c>
      <c r="H8" s="186">
        <v>107</v>
      </c>
      <c r="I8" s="140">
        <v>73</v>
      </c>
      <c r="J8" s="31">
        <f>SUM(K8:L8)</f>
        <v>177</v>
      </c>
      <c r="K8" s="185">
        <v>92</v>
      </c>
      <c r="L8" s="187">
        <v>85</v>
      </c>
    </row>
    <row r="9" spans="1:12" s="58" customFormat="1" ht="19.95" customHeight="1" x14ac:dyDescent="0.2">
      <c r="A9" s="140">
        <v>4</v>
      </c>
      <c r="B9" s="31">
        <f>SUM(C9:D9)</f>
        <v>200</v>
      </c>
      <c r="C9" s="185">
        <v>103</v>
      </c>
      <c r="D9" s="186">
        <v>97</v>
      </c>
      <c r="E9" s="140">
        <v>39</v>
      </c>
      <c r="F9" s="31">
        <f>SUM(G9:H9)</f>
        <v>205</v>
      </c>
      <c r="G9" s="185">
        <v>97</v>
      </c>
      <c r="H9" s="186">
        <v>108</v>
      </c>
      <c r="I9" s="140">
        <v>74</v>
      </c>
      <c r="J9" s="31">
        <f>SUM(K9:L9)</f>
        <v>85</v>
      </c>
      <c r="K9" s="185">
        <v>35</v>
      </c>
      <c r="L9" s="187">
        <v>50</v>
      </c>
    </row>
    <row r="10" spans="1:12" s="58" customFormat="1" ht="19.95" customHeight="1" x14ac:dyDescent="0.2">
      <c r="A10" s="140" t="s">
        <v>235</v>
      </c>
      <c r="B10" s="31">
        <f>SUM(B11:B15)</f>
        <v>1066</v>
      </c>
      <c r="C10" s="185">
        <f>SUM(C11:C15)</f>
        <v>499</v>
      </c>
      <c r="D10" s="186">
        <f>SUM(D11:D15)</f>
        <v>567</v>
      </c>
      <c r="E10" s="140" t="s">
        <v>236</v>
      </c>
      <c r="F10" s="31">
        <f>SUM(F11:F15)</f>
        <v>1204</v>
      </c>
      <c r="G10" s="185">
        <f>SUM(G11:G15)</f>
        <v>575</v>
      </c>
      <c r="H10" s="186">
        <f>SUM(H11:H15)</f>
        <v>629</v>
      </c>
      <c r="I10" s="140" t="s">
        <v>237</v>
      </c>
      <c r="J10" s="31">
        <f>SUM(J11:J15)</f>
        <v>657</v>
      </c>
      <c r="K10" s="185">
        <f>SUM(K11:K15)</f>
        <v>293</v>
      </c>
      <c r="L10" s="187">
        <f>SUM(L11:L15)</f>
        <v>364</v>
      </c>
    </row>
    <row r="11" spans="1:12" s="58" customFormat="1" ht="19.95" customHeight="1" x14ac:dyDescent="0.2">
      <c r="A11" s="140">
        <v>5</v>
      </c>
      <c r="B11" s="31">
        <f>SUM(C11:D11)</f>
        <v>208</v>
      </c>
      <c r="C11" s="185">
        <v>107</v>
      </c>
      <c r="D11" s="186">
        <v>101</v>
      </c>
      <c r="E11" s="140">
        <v>40</v>
      </c>
      <c r="F11" s="31">
        <f>SUM(G11:H11)</f>
        <v>217</v>
      </c>
      <c r="G11" s="185">
        <v>106</v>
      </c>
      <c r="H11" s="186">
        <v>111</v>
      </c>
      <c r="I11" s="140">
        <v>75</v>
      </c>
      <c r="J11" s="31">
        <f>SUM(K11:L11)</f>
        <v>104</v>
      </c>
      <c r="K11" s="185">
        <v>51</v>
      </c>
      <c r="L11" s="187">
        <v>53</v>
      </c>
    </row>
    <row r="12" spans="1:12" s="58" customFormat="1" ht="19.95" customHeight="1" x14ac:dyDescent="0.2">
      <c r="A12" s="140">
        <v>6</v>
      </c>
      <c r="B12" s="31">
        <f>SUM(C12:D12)</f>
        <v>222</v>
      </c>
      <c r="C12" s="185">
        <v>105</v>
      </c>
      <c r="D12" s="186">
        <v>117</v>
      </c>
      <c r="E12" s="140">
        <v>41</v>
      </c>
      <c r="F12" s="31">
        <f>SUM(G12:H12)</f>
        <v>237</v>
      </c>
      <c r="G12" s="185">
        <v>109</v>
      </c>
      <c r="H12" s="186">
        <v>128</v>
      </c>
      <c r="I12" s="140">
        <v>76</v>
      </c>
      <c r="J12" s="31">
        <f>SUM(K12:L12)</f>
        <v>127</v>
      </c>
      <c r="K12" s="185">
        <v>61</v>
      </c>
      <c r="L12" s="187">
        <v>66</v>
      </c>
    </row>
    <row r="13" spans="1:12" s="58" customFormat="1" ht="19.95" customHeight="1" x14ac:dyDescent="0.2">
      <c r="A13" s="140">
        <v>7</v>
      </c>
      <c r="B13" s="31">
        <f>SUM(C13:D13)</f>
        <v>216</v>
      </c>
      <c r="C13" s="185">
        <v>98</v>
      </c>
      <c r="D13" s="186">
        <v>118</v>
      </c>
      <c r="E13" s="140">
        <v>42</v>
      </c>
      <c r="F13" s="31">
        <f>SUM(G13:H13)</f>
        <v>246</v>
      </c>
      <c r="G13" s="185">
        <v>125</v>
      </c>
      <c r="H13" s="186">
        <v>121</v>
      </c>
      <c r="I13" s="140">
        <v>77</v>
      </c>
      <c r="J13" s="31">
        <f>SUM(K13:L13)</f>
        <v>116</v>
      </c>
      <c r="K13" s="185">
        <v>50</v>
      </c>
      <c r="L13" s="187">
        <v>66</v>
      </c>
    </row>
    <row r="14" spans="1:12" s="58" customFormat="1" ht="19.95" customHeight="1" x14ac:dyDescent="0.2">
      <c r="A14" s="140">
        <v>8</v>
      </c>
      <c r="B14" s="31">
        <f>SUM(C14:D14)</f>
        <v>202</v>
      </c>
      <c r="C14" s="185">
        <v>87</v>
      </c>
      <c r="D14" s="186">
        <v>115</v>
      </c>
      <c r="E14" s="140">
        <v>43</v>
      </c>
      <c r="F14" s="31">
        <f>SUM(G14:H14)</f>
        <v>233</v>
      </c>
      <c r="G14" s="185">
        <v>108</v>
      </c>
      <c r="H14" s="186">
        <v>125</v>
      </c>
      <c r="I14" s="140">
        <v>78</v>
      </c>
      <c r="J14" s="31">
        <f>SUM(K14:L14)</f>
        <v>157</v>
      </c>
      <c r="K14" s="185">
        <v>71</v>
      </c>
      <c r="L14" s="187">
        <v>86</v>
      </c>
    </row>
    <row r="15" spans="1:12" s="58" customFormat="1" ht="19.95" customHeight="1" x14ac:dyDescent="0.2">
      <c r="A15" s="140">
        <v>9</v>
      </c>
      <c r="B15" s="31">
        <f>SUM(C15:D15)</f>
        <v>218</v>
      </c>
      <c r="C15" s="185">
        <v>102</v>
      </c>
      <c r="D15" s="186">
        <v>116</v>
      </c>
      <c r="E15" s="140">
        <v>44</v>
      </c>
      <c r="F15" s="31">
        <f>SUM(G15:H15)</f>
        <v>271</v>
      </c>
      <c r="G15" s="185">
        <v>127</v>
      </c>
      <c r="H15" s="186">
        <v>144</v>
      </c>
      <c r="I15" s="140">
        <v>79</v>
      </c>
      <c r="J15" s="31">
        <f>SUM(K15:L15)</f>
        <v>153</v>
      </c>
      <c r="K15" s="185">
        <v>60</v>
      </c>
      <c r="L15" s="187">
        <v>93</v>
      </c>
    </row>
    <row r="16" spans="1:12" s="58" customFormat="1" ht="19.95" customHeight="1" x14ac:dyDescent="0.2">
      <c r="A16" s="140" t="s">
        <v>238</v>
      </c>
      <c r="B16" s="31">
        <f>SUM(B17:B21)</f>
        <v>991</v>
      </c>
      <c r="C16" s="185">
        <f>SUM(C17:C21)</f>
        <v>506</v>
      </c>
      <c r="D16" s="186">
        <f>SUM(D17:D21)</f>
        <v>485</v>
      </c>
      <c r="E16" s="188" t="s">
        <v>239</v>
      </c>
      <c r="F16" s="31">
        <f>SUM(F17:F21)</f>
        <v>1379</v>
      </c>
      <c r="G16" s="185">
        <f>SUM(G17:G21)</f>
        <v>693</v>
      </c>
      <c r="H16" s="186">
        <f>SUM(H17:H21)</f>
        <v>686</v>
      </c>
      <c r="I16" s="188" t="s">
        <v>240</v>
      </c>
      <c r="J16" s="31">
        <f>SUM(J17:J21)</f>
        <v>669</v>
      </c>
      <c r="K16" s="185">
        <f>SUM(K17:K21)</f>
        <v>303</v>
      </c>
      <c r="L16" s="60">
        <f>SUM(L17:L21)</f>
        <v>366</v>
      </c>
    </row>
    <row r="17" spans="1:12" s="58" customFormat="1" ht="19.95" customHeight="1" x14ac:dyDescent="0.2">
      <c r="A17" s="140">
        <v>10</v>
      </c>
      <c r="B17" s="31">
        <f>SUM(C17:D17)</f>
        <v>190</v>
      </c>
      <c r="C17" s="185">
        <v>99</v>
      </c>
      <c r="D17" s="186">
        <v>91</v>
      </c>
      <c r="E17" s="188">
        <v>45</v>
      </c>
      <c r="F17" s="31">
        <f>SUM(G17:H17)</f>
        <v>302</v>
      </c>
      <c r="G17" s="185">
        <v>151</v>
      </c>
      <c r="H17" s="186">
        <v>151</v>
      </c>
      <c r="I17" s="188">
        <v>80</v>
      </c>
      <c r="J17" s="31">
        <f>SUM(K17:L17)</f>
        <v>148</v>
      </c>
      <c r="K17" s="185">
        <v>74</v>
      </c>
      <c r="L17" s="60">
        <v>74</v>
      </c>
    </row>
    <row r="18" spans="1:12" s="58" customFormat="1" ht="19.95" customHeight="1" x14ac:dyDescent="0.2">
      <c r="A18" s="140">
        <v>11</v>
      </c>
      <c r="B18" s="31">
        <f>SUM(C18:D18)</f>
        <v>181</v>
      </c>
      <c r="C18" s="185">
        <v>87</v>
      </c>
      <c r="D18" s="186">
        <v>94</v>
      </c>
      <c r="E18" s="188">
        <v>46</v>
      </c>
      <c r="F18" s="31">
        <f>SUM(G18:H18)</f>
        <v>281</v>
      </c>
      <c r="G18" s="185">
        <v>148</v>
      </c>
      <c r="H18" s="186">
        <v>133</v>
      </c>
      <c r="I18" s="188">
        <v>81</v>
      </c>
      <c r="J18" s="31">
        <f>SUM(K18:L18)</f>
        <v>125</v>
      </c>
      <c r="K18" s="185">
        <v>51</v>
      </c>
      <c r="L18" s="60">
        <v>74</v>
      </c>
    </row>
    <row r="19" spans="1:12" s="58" customFormat="1" ht="19.95" customHeight="1" x14ac:dyDescent="0.2">
      <c r="A19" s="140">
        <v>12</v>
      </c>
      <c r="B19" s="31">
        <f>SUM(C19:D19)</f>
        <v>201</v>
      </c>
      <c r="C19" s="185">
        <v>104</v>
      </c>
      <c r="D19" s="186">
        <v>97</v>
      </c>
      <c r="E19" s="188">
        <v>47</v>
      </c>
      <c r="F19" s="31">
        <f>SUM(G19:H19)</f>
        <v>298</v>
      </c>
      <c r="G19" s="185">
        <v>145</v>
      </c>
      <c r="H19" s="186">
        <v>153</v>
      </c>
      <c r="I19" s="188">
        <v>82</v>
      </c>
      <c r="J19" s="31">
        <f>SUM(K19:L19)</f>
        <v>148</v>
      </c>
      <c r="K19" s="185">
        <v>73</v>
      </c>
      <c r="L19" s="60">
        <v>75</v>
      </c>
    </row>
    <row r="20" spans="1:12" s="58" customFormat="1" ht="19.95" customHeight="1" x14ac:dyDescent="0.2">
      <c r="A20" s="140">
        <v>13</v>
      </c>
      <c r="B20" s="31">
        <f>SUM(C20:D20)</f>
        <v>211</v>
      </c>
      <c r="C20" s="185">
        <v>109</v>
      </c>
      <c r="D20" s="186">
        <v>102</v>
      </c>
      <c r="E20" s="188">
        <v>48</v>
      </c>
      <c r="F20" s="31">
        <f>SUM(G20:H20)</f>
        <v>268</v>
      </c>
      <c r="G20" s="185">
        <v>140</v>
      </c>
      <c r="H20" s="186">
        <v>128</v>
      </c>
      <c r="I20" s="188">
        <v>83</v>
      </c>
      <c r="J20" s="31">
        <f>SUM(K20:L20)</f>
        <v>125</v>
      </c>
      <c r="K20" s="185">
        <v>54</v>
      </c>
      <c r="L20" s="60">
        <v>71</v>
      </c>
    </row>
    <row r="21" spans="1:12" s="58" customFormat="1" ht="19.95" customHeight="1" x14ac:dyDescent="0.2">
      <c r="A21" s="140">
        <v>14</v>
      </c>
      <c r="B21" s="31">
        <f>SUM(C21:D21)</f>
        <v>208</v>
      </c>
      <c r="C21" s="185">
        <v>107</v>
      </c>
      <c r="D21" s="186">
        <v>101</v>
      </c>
      <c r="E21" s="188">
        <v>49</v>
      </c>
      <c r="F21" s="31">
        <f>SUM(G21:H21)</f>
        <v>230</v>
      </c>
      <c r="G21" s="185">
        <v>109</v>
      </c>
      <c r="H21" s="186">
        <v>121</v>
      </c>
      <c r="I21" s="188">
        <v>84</v>
      </c>
      <c r="J21" s="31">
        <f>SUM(K21:L21)</f>
        <v>123</v>
      </c>
      <c r="K21" s="185">
        <v>51</v>
      </c>
      <c r="L21" s="60">
        <v>72</v>
      </c>
    </row>
    <row r="22" spans="1:12" s="58" customFormat="1" ht="19.95" customHeight="1" x14ac:dyDescent="0.2">
      <c r="A22" s="140" t="s">
        <v>241</v>
      </c>
      <c r="B22" s="31">
        <f>SUM(B23:B27)</f>
        <v>964</v>
      </c>
      <c r="C22" s="185">
        <f>SUM(C23:C27)</f>
        <v>489</v>
      </c>
      <c r="D22" s="186">
        <f>SUM(D23:D27)</f>
        <v>475</v>
      </c>
      <c r="E22" s="188" t="s">
        <v>242</v>
      </c>
      <c r="F22" s="31">
        <f>SUM(F23:F27)</f>
        <v>1167</v>
      </c>
      <c r="G22" s="185">
        <f>SUM(G23:G27)</f>
        <v>576</v>
      </c>
      <c r="H22" s="186">
        <f>SUM(H23:H27)</f>
        <v>591</v>
      </c>
      <c r="I22" s="188" t="s">
        <v>243</v>
      </c>
      <c r="J22" s="31">
        <f>SUM(J23:J27)</f>
        <v>531</v>
      </c>
      <c r="K22" s="185">
        <f>SUM(K23:K27)</f>
        <v>203</v>
      </c>
      <c r="L22" s="60">
        <f>SUM(L23:L27)</f>
        <v>328</v>
      </c>
    </row>
    <row r="23" spans="1:12" s="58" customFormat="1" ht="19.95" customHeight="1" x14ac:dyDescent="0.2">
      <c r="A23" s="140">
        <v>15</v>
      </c>
      <c r="B23" s="31">
        <f>SUM(C23:D23)</f>
        <v>196</v>
      </c>
      <c r="C23" s="185">
        <v>96</v>
      </c>
      <c r="D23" s="186">
        <v>100</v>
      </c>
      <c r="E23" s="188">
        <v>50</v>
      </c>
      <c r="F23" s="31">
        <f>SUM(G23:H23)</f>
        <v>269</v>
      </c>
      <c r="G23" s="185">
        <v>116</v>
      </c>
      <c r="H23" s="186">
        <v>153</v>
      </c>
      <c r="I23" s="188">
        <v>85</v>
      </c>
      <c r="J23" s="31">
        <f>SUM(K23:L23)</f>
        <v>122</v>
      </c>
      <c r="K23" s="185">
        <v>55</v>
      </c>
      <c r="L23" s="60">
        <v>67</v>
      </c>
    </row>
    <row r="24" spans="1:12" s="58" customFormat="1" ht="19.95" customHeight="1" x14ac:dyDescent="0.2">
      <c r="A24" s="140">
        <v>16</v>
      </c>
      <c r="B24" s="31">
        <f>SUM(C24:D24)</f>
        <v>197</v>
      </c>
      <c r="C24" s="185">
        <v>92</v>
      </c>
      <c r="D24" s="186">
        <v>105</v>
      </c>
      <c r="E24" s="188">
        <v>51</v>
      </c>
      <c r="F24" s="31">
        <f>SUM(G24:H24)</f>
        <v>232</v>
      </c>
      <c r="G24" s="185">
        <v>114</v>
      </c>
      <c r="H24" s="186">
        <v>118</v>
      </c>
      <c r="I24" s="188">
        <v>86</v>
      </c>
      <c r="J24" s="31">
        <f>SUM(K24:L24)</f>
        <v>118</v>
      </c>
      <c r="K24" s="185">
        <v>43</v>
      </c>
      <c r="L24" s="60">
        <v>75</v>
      </c>
    </row>
    <row r="25" spans="1:12" s="58" customFormat="1" ht="19.95" customHeight="1" x14ac:dyDescent="0.2">
      <c r="A25" s="140">
        <v>17</v>
      </c>
      <c r="B25" s="31">
        <f>SUM(C25:D25)</f>
        <v>215</v>
      </c>
      <c r="C25" s="185">
        <v>110</v>
      </c>
      <c r="D25" s="186">
        <v>105</v>
      </c>
      <c r="E25" s="188">
        <v>52</v>
      </c>
      <c r="F25" s="31">
        <f>SUM(G25:H25)</f>
        <v>230</v>
      </c>
      <c r="G25" s="185">
        <v>117</v>
      </c>
      <c r="H25" s="186">
        <v>113</v>
      </c>
      <c r="I25" s="188">
        <v>87</v>
      </c>
      <c r="J25" s="31">
        <f>SUM(K25:L25)</f>
        <v>119</v>
      </c>
      <c r="K25" s="185">
        <v>36</v>
      </c>
      <c r="L25" s="60">
        <v>83</v>
      </c>
    </row>
    <row r="26" spans="1:12" s="58" customFormat="1" ht="19.95" customHeight="1" x14ac:dyDescent="0.2">
      <c r="A26" s="140">
        <v>18</v>
      </c>
      <c r="B26" s="31">
        <f>SUM(C26:D26)</f>
        <v>175</v>
      </c>
      <c r="C26" s="185">
        <v>89</v>
      </c>
      <c r="D26" s="186">
        <v>86</v>
      </c>
      <c r="E26" s="188">
        <v>53</v>
      </c>
      <c r="F26" s="31">
        <f>SUM(G26:H26)</f>
        <v>240</v>
      </c>
      <c r="G26" s="185">
        <v>119</v>
      </c>
      <c r="H26" s="186">
        <v>121</v>
      </c>
      <c r="I26" s="188">
        <v>88</v>
      </c>
      <c r="J26" s="31">
        <f>SUM(K26:L26)</f>
        <v>86</v>
      </c>
      <c r="K26" s="185">
        <v>36</v>
      </c>
      <c r="L26" s="60">
        <v>50</v>
      </c>
    </row>
    <row r="27" spans="1:12" s="58" customFormat="1" ht="19.95" customHeight="1" x14ac:dyDescent="0.2">
      <c r="A27" s="140">
        <v>19</v>
      </c>
      <c r="B27" s="31">
        <f>SUM(C27:D27)</f>
        <v>181</v>
      </c>
      <c r="C27" s="185">
        <v>102</v>
      </c>
      <c r="D27" s="186">
        <v>79</v>
      </c>
      <c r="E27" s="188">
        <v>54</v>
      </c>
      <c r="F27" s="31">
        <f>SUM(G27:H27)</f>
        <v>196</v>
      </c>
      <c r="G27" s="185">
        <v>110</v>
      </c>
      <c r="H27" s="186">
        <v>86</v>
      </c>
      <c r="I27" s="188">
        <v>89</v>
      </c>
      <c r="J27" s="31">
        <f>SUM(K27:L27)</f>
        <v>86</v>
      </c>
      <c r="K27" s="185">
        <v>33</v>
      </c>
      <c r="L27" s="60">
        <v>53</v>
      </c>
    </row>
    <row r="28" spans="1:12" s="58" customFormat="1" ht="19.95" customHeight="1" x14ac:dyDescent="0.2">
      <c r="A28" s="140" t="s">
        <v>244</v>
      </c>
      <c r="B28" s="31">
        <f>SUM(B29:B33)</f>
        <v>830</v>
      </c>
      <c r="C28" s="185">
        <f>SUM(C29:C33)</f>
        <v>402</v>
      </c>
      <c r="D28" s="186">
        <f>SUM(D29:D33)</f>
        <v>428</v>
      </c>
      <c r="E28" s="188" t="s">
        <v>245</v>
      </c>
      <c r="F28" s="31">
        <f>SUM(F29:F33)</f>
        <v>1042</v>
      </c>
      <c r="G28" s="185">
        <f>SUM(G29:G33)</f>
        <v>509</v>
      </c>
      <c r="H28" s="186">
        <f>SUM(H29:H33)</f>
        <v>533</v>
      </c>
      <c r="I28" s="188" t="s">
        <v>246</v>
      </c>
      <c r="J28" s="31">
        <f>SUM(J29:J33)</f>
        <v>261</v>
      </c>
      <c r="K28" s="185">
        <f>SUM(K29:K33)</f>
        <v>78</v>
      </c>
      <c r="L28" s="60">
        <f>SUM(L29:L33)</f>
        <v>183</v>
      </c>
    </row>
    <row r="29" spans="1:12" s="58" customFormat="1" ht="19.95" customHeight="1" x14ac:dyDescent="0.2">
      <c r="A29" s="140">
        <v>20</v>
      </c>
      <c r="B29" s="31">
        <f>SUM(C29:D29)</f>
        <v>173</v>
      </c>
      <c r="C29" s="185">
        <v>82</v>
      </c>
      <c r="D29" s="186">
        <v>91</v>
      </c>
      <c r="E29" s="188">
        <v>55</v>
      </c>
      <c r="F29" s="31">
        <f>SUM(G29:H29)</f>
        <v>212</v>
      </c>
      <c r="G29" s="185">
        <v>95</v>
      </c>
      <c r="H29" s="186">
        <v>117</v>
      </c>
      <c r="I29" s="189">
        <v>90</v>
      </c>
      <c r="J29" s="31">
        <f>SUM(K29:L29)</f>
        <v>84</v>
      </c>
      <c r="K29" s="185">
        <v>30</v>
      </c>
      <c r="L29" s="60">
        <v>54</v>
      </c>
    </row>
    <row r="30" spans="1:12" s="58" customFormat="1" ht="19.95" customHeight="1" x14ac:dyDescent="0.2">
      <c r="A30" s="140">
        <v>21</v>
      </c>
      <c r="B30" s="31">
        <f>SUM(C30:D30)</f>
        <v>155</v>
      </c>
      <c r="C30" s="185">
        <v>74</v>
      </c>
      <c r="D30" s="186">
        <v>81</v>
      </c>
      <c r="E30" s="188">
        <v>56</v>
      </c>
      <c r="F30" s="31">
        <f>SUM(G30:H30)</f>
        <v>205</v>
      </c>
      <c r="G30" s="185">
        <v>105</v>
      </c>
      <c r="H30" s="186">
        <v>100</v>
      </c>
      <c r="I30" s="189">
        <v>91</v>
      </c>
      <c r="J30" s="31">
        <f>SUM(K30:L30)</f>
        <v>59</v>
      </c>
      <c r="K30" s="185">
        <v>20</v>
      </c>
      <c r="L30" s="60">
        <v>39</v>
      </c>
    </row>
    <row r="31" spans="1:12" s="58" customFormat="1" ht="19.95" customHeight="1" x14ac:dyDescent="0.2">
      <c r="A31" s="140">
        <v>22</v>
      </c>
      <c r="B31" s="31">
        <f>SUM(C31:D31)</f>
        <v>166</v>
      </c>
      <c r="C31" s="185">
        <v>77</v>
      </c>
      <c r="D31" s="186">
        <v>89</v>
      </c>
      <c r="E31" s="188">
        <v>57</v>
      </c>
      <c r="F31" s="31">
        <f>SUM(G31:H31)</f>
        <v>215</v>
      </c>
      <c r="G31" s="185">
        <v>113</v>
      </c>
      <c r="H31" s="186">
        <v>102</v>
      </c>
      <c r="I31" s="189">
        <v>92</v>
      </c>
      <c r="J31" s="31">
        <f>SUM(K31:L31)</f>
        <v>44</v>
      </c>
      <c r="K31" s="185">
        <v>9</v>
      </c>
      <c r="L31" s="60">
        <v>35</v>
      </c>
    </row>
    <row r="32" spans="1:12" s="58" customFormat="1" ht="19.95" customHeight="1" x14ac:dyDescent="0.2">
      <c r="A32" s="140">
        <v>23</v>
      </c>
      <c r="B32" s="31">
        <f>SUM(C32:D32)</f>
        <v>162</v>
      </c>
      <c r="C32" s="185">
        <v>91</v>
      </c>
      <c r="D32" s="186">
        <v>71</v>
      </c>
      <c r="E32" s="188">
        <v>58</v>
      </c>
      <c r="F32" s="31">
        <f>SUM(G32:H32)</f>
        <v>201</v>
      </c>
      <c r="G32" s="185">
        <v>90</v>
      </c>
      <c r="H32" s="186">
        <v>111</v>
      </c>
      <c r="I32" s="189">
        <v>93</v>
      </c>
      <c r="J32" s="31">
        <f>SUM(K32:L32)</f>
        <v>44</v>
      </c>
      <c r="K32" s="185">
        <v>13</v>
      </c>
      <c r="L32" s="60">
        <v>31</v>
      </c>
    </row>
    <row r="33" spans="1:12" s="58" customFormat="1" ht="19.95" customHeight="1" x14ac:dyDescent="0.2">
      <c r="A33" s="140">
        <v>24</v>
      </c>
      <c r="B33" s="31">
        <f>SUM(C33:D33)</f>
        <v>174</v>
      </c>
      <c r="C33" s="185">
        <v>78</v>
      </c>
      <c r="D33" s="186">
        <v>96</v>
      </c>
      <c r="E33" s="188">
        <v>59</v>
      </c>
      <c r="F33" s="31">
        <f>SUM(G33:H33)</f>
        <v>209</v>
      </c>
      <c r="G33" s="185">
        <v>106</v>
      </c>
      <c r="H33" s="186">
        <v>103</v>
      </c>
      <c r="I33" s="189">
        <v>94</v>
      </c>
      <c r="J33" s="31">
        <f>SUM(K33:L33)</f>
        <v>30</v>
      </c>
      <c r="K33" s="185">
        <v>6</v>
      </c>
      <c r="L33" s="60">
        <v>24</v>
      </c>
    </row>
    <row r="34" spans="1:12" s="58" customFormat="1" ht="19.95" customHeight="1" x14ac:dyDescent="0.2">
      <c r="A34" s="140" t="s">
        <v>247</v>
      </c>
      <c r="B34" s="31">
        <f>SUM(B35:B39)</f>
        <v>806</v>
      </c>
      <c r="C34" s="185">
        <f>SUM(C35:C39)</f>
        <v>381</v>
      </c>
      <c r="D34" s="186">
        <f>SUM(D35:D39)</f>
        <v>425</v>
      </c>
      <c r="E34" s="188" t="s">
        <v>248</v>
      </c>
      <c r="F34" s="31">
        <f>SUM(F35:F39)</f>
        <v>1056</v>
      </c>
      <c r="G34" s="185">
        <f>SUM(G35:G39)</f>
        <v>547</v>
      </c>
      <c r="H34" s="186">
        <f>SUM(H35:H39)</f>
        <v>509</v>
      </c>
      <c r="I34" s="188" t="s">
        <v>249</v>
      </c>
      <c r="J34" s="31">
        <f>SUM(J35:J39)</f>
        <v>96</v>
      </c>
      <c r="K34" s="185">
        <f>SUM(K35:K39)</f>
        <v>12</v>
      </c>
      <c r="L34" s="60">
        <f>SUM(L35:L39)</f>
        <v>84</v>
      </c>
    </row>
    <row r="35" spans="1:12" s="58" customFormat="1" ht="19.95" customHeight="1" x14ac:dyDescent="0.2">
      <c r="A35" s="140">
        <v>25</v>
      </c>
      <c r="B35" s="31">
        <f>SUM(C35:D35)</f>
        <v>161</v>
      </c>
      <c r="C35" s="185">
        <v>68</v>
      </c>
      <c r="D35" s="186">
        <v>93</v>
      </c>
      <c r="E35" s="188">
        <v>60</v>
      </c>
      <c r="F35" s="31">
        <f>SUM(G35:H35)</f>
        <v>217</v>
      </c>
      <c r="G35" s="185">
        <v>114</v>
      </c>
      <c r="H35" s="186">
        <v>103</v>
      </c>
      <c r="I35" s="189">
        <v>95</v>
      </c>
      <c r="J35" s="31">
        <f t="shared" ref="J35:J44" si="0">SUM(K35:L35)</f>
        <v>33</v>
      </c>
      <c r="K35" s="185">
        <v>6</v>
      </c>
      <c r="L35" s="60">
        <v>27</v>
      </c>
    </row>
    <row r="36" spans="1:12" s="58" customFormat="1" ht="19.95" customHeight="1" x14ac:dyDescent="0.2">
      <c r="A36" s="140">
        <v>26</v>
      </c>
      <c r="B36" s="31">
        <f>SUM(C36:D36)</f>
        <v>147</v>
      </c>
      <c r="C36" s="185">
        <v>71</v>
      </c>
      <c r="D36" s="186">
        <v>76</v>
      </c>
      <c r="E36" s="188">
        <v>61</v>
      </c>
      <c r="F36" s="31">
        <f>SUM(G36:H36)</f>
        <v>186</v>
      </c>
      <c r="G36" s="185">
        <v>84</v>
      </c>
      <c r="H36" s="186">
        <v>102</v>
      </c>
      <c r="I36" s="189">
        <v>96</v>
      </c>
      <c r="J36" s="31">
        <f t="shared" si="0"/>
        <v>18</v>
      </c>
      <c r="K36" s="185">
        <v>3</v>
      </c>
      <c r="L36" s="60">
        <v>15</v>
      </c>
    </row>
    <row r="37" spans="1:12" s="58" customFormat="1" ht="19.95" customHeight="1" x14ac:dyDescent="0.2">
      <c r="A37" s="140">
        <v>27</v>
      </c>
      <c r="B37" s="31">
        <f>SUM(C37:D37)</f>
        <v>175</v>
      </c>
      <c r="C37" s="185">
        <v>78</v>
      </c>
      <c r="D37" s="186">
        <v>97</v>
      </c>
      <c r="E37" s="188">
        <v>62</v>
      </c>
      <c r="F37" s="31">
        <f>SUM(G37:H37)</f>
        <v>226</v>
      </c>
      <c r="G37" s="185">
        <v>128</v>
      </c>
      <c r="H37" s="186">
        <v>98</v>
      </c>
      <c r="I37" s="189">
        <v>97</v>
      </c>
      <c r="J37" s="31">
        <f t="shared" si="0"/>
        <v>25</v>
      </c>
      <c r="K37" s="185">
        <v>1</v>
      </c>
      <c r="L37" s="187">
        <v>24</v>
      </c>
    </row>
    <row r="38" spans="1:12" s="58" customFormat="1" ht="19.95" customHeight="1" x14ac:dyDescent="0.2">
      <c r="A38" s="140">
        <v>28</v>
      </c>
      <c r="B38" s="31">
        <f>SUM(C38:D38)</f>
        <v>163</v>
      </c>
      <c r="C38" s="185">
        <v>80</v>
      </c>
      <c r="D38" s="186">
        <v>83</v>
      </c>
      <c r="E38" s="188">
        <v>63</v>
      </c>
      <c r="F38" s="31">
        <f>SUM(G38:H38)</f>
        <v>205</v>
      </c>
      <c r="G38" s="185">
        <v>103</v>
      </c>
      <c r="H38" s="186">
        <v>102</v>
      </c>
      <c r="I38" s="189">
        <v>98</v>
      </c>
      <c r="J38" s="31">
        <f t="shared" si="0"/>
        <v>12</v>
      </c>
      <c r="K38" s="185">
        <v>2</v>
      </c>
      <c r="L38" s="60">
        <v>10</v>
      </c>
    </row>
    <row r="39" spans="1:12" s="58" customFormat="1" ht="19.95" customHeight="1" x14ac:dyDescent="0.2">
      <c r="A39" s="140">
        <v>29</v>
      </c>
      <c r="B39" s="31">
        <f>SUM(C39:D39)</f>
        <v>160</v>
      </c>
      <c r="C39" s="185">
        <v>84</v>
      </c>
      <c r="D39" s="186">
        <v>76</v>
      </c>
      <c r="E39" s="188">
        <v>64</v>
      </c>
      <c r="F39" s="31">
        <f>SUM(G39:H39)</f>
        <v>222</v>
      </c>
      <c r="G39" s="185">
        <v>118</v>
      </c>
      <c r="H39" s="186">
        <v>104</v>
      </c>
      <c r="I39" s="189">
        <v>99</v>
      </c>
      <c r="J39" s="31">
        <f t="shared" si="0"/>
        <v>8</v>
      </c>
      <c r="K39" s="59" t="s">
        <v>222</v>
      </c>
      <c r="L39" s="60">
        <v>8</v>
      </c>
    </row>
    <row r="40" spans="1:12" s="58" customFormat="1" ht="19.95" customHeight="1" x14ac:dyDescent="0.2">
      <c r="A40" s="140" t="s">
        <v>250</v>
      </c>
      <c r="B40" s="31">
        <f>SUM(B41:B45)</f>
        <v>960</v>
      </c>
      <c r="C40" s="185">
        <f>SUM(C41:C45)</f>
        <v>442</v>
      </c>
      <c r="D40" s="186">
        <f>SUM(D41:D45)</f>
        <v>518</v>
      </c>
      <c r="E40" s="188" t="s">
        <v>251</v>
      </c>
      <c r="F40" s="31">
        <f>SUM(F41:F45)</f>
        <v>1121</v>
      </c>
      <c r="G40" s="185">
        <f>SUM(G41:G45)</f>
        <v>571</v>
      </c>
      <c r="H40" s="186">
        <f>SUM(H41:H45)</f>
        <v>550</v>
      </c>
      <c r="I40" s="188" t="s">
        <v>252</v>
      </c>
      <c r="J40" s="31">
        <f t="shared" si="0"/>
        <v>33</v>
      </c>
      <c r="K40" s="59">
        <v>4</v>
      </c>
      <c r="L40" s="60">
        <v>29</v>
      </c>
    </row>
    <row r="41" spans="1:12" s="58" customFormat="1" ht="19.95" customHeight="1" x14ac:dyDescent="0.2">
      <c r="A41" s="140">
        <v>30</v>
      </c>
      <c r="B41" s="31">
        <f>SUM(C41:D41)</f>
        <v>183</v>
      </c>
      <c r="C41" s="185">
        <v>79</v>
      </c>
      <c r="D41" s="186">
        <v>104</v>
      </c>
      <c r="E41" s="188">
        <v>65</v>
      </c>
      <c r="F41" s="31">
        <f>SUM(G41:H41)</f>
        <v>215</v>
      </c>
      <c r="G41" s="185">
        <v>101</v>
      </c>
      <c r="H41" s="186">
        <v>114</v>
      </c>
      <c r="I41" s="188" t="s">
        <v>253</v>
      </c>
      <c r="J41" s="31">
        <f t="shared" si="0"/>
        <v>174</v>
      </c>
      <c r="K41" s="59">
        <v>112</v>
      </c>
      <c r="L41" s="60">
        <v>62</v>
      </c>
    </row>
    <row r="42" spans="1:12" s="58" customFormat="1" ht="19.95" customHeight="1" x14ac:dyDescent="0.2">
      <c r="A42" s="140">
        <v>31</v>
      </c>
      <c r="B42" s="31">
        <f>SUM(C42:D42)</f>
        <v>173</v>
      </c>
      <c r="C42" s="185">
        <v>76</v>
      </c>
      <c r="D42" s="186">
        <v>97</v>
      </c>
      <c r="E42" s="188">
        <v>66</v>
      </c>
      <c r="F42" s="31">
        <f>SUM(G42:H42)</f>
        <v>238</v>
      </c>
      <c r="G42" s="185">
        <v>124</v>
      </c>
      <c r="H42" s="186">
        <v>114</v>
      </c>
      <c r="I42" s="188" t="s">
        <v>254</v>
      </c>
      <c r="J42" s="31">
        <f t="shared" si="0"/>
        <v>2973</v>
      </c>
      <c r="K42" s="185">
        <f>C4+C10+C16</f>
        <v>1474</v>
      </c>
      <c r="L42" s="60">
        <f>D4+D10+D16</f>
        <v>1499</v>
      </c>
    </row>
    <row r="43" spans="1:12" s="58" customFormat="1" ht="19.95" customHeight="1" x14ac:dyDescent="0.2">
      <c r="A43" s="140">
        <v>32</v>
      </c>
      <c r="B43" s="31">
        <f>SUM(C43:D43)</f>
        <v>182</v>
      </c>
      <c r="C43" s="185">
        <v>90</v>
      </c>
      <c r="D43" s="186">
        <v>92</v>
      </c>
      <c r="E43" s="188">
        <v>67</v>
      </c>
      <c r="F43" s="31">
        <f>SUM(G43:H43)</f>
        <v>221</v>
      </c>
      <c r="G43" s="185">
        <v>108</v>
      </c>
      <c r="H43" s="186">
        <v>113</v>
      </c>
      <c r="I43" s="188" t="s">
        <v>255</v>
      </c>
      <c r="J43" s="31">
        <f>SUM(K43:L43)</f>
        <v>10528</v>
      </c>
      <c r="K43" s="185">
        <f>C22+C28+C34+C40+G4+G10+G16+G22+G28+G34</f>
        <v>5156</v>
      </c>
      <c r="L43" s="60">
        <f>D22+D28+D34+D40+H4+H10+H16+H22+H28+H34</f>
        <v>5372</v>
      </c>
    </row>
    <row r="44" spans="1:12" s="58" customFormat="1" ht="19.95" customHeight="1" x14ac:dyDescent="0.2">
      <c r="A44" s="140">
        <v>33</v>
      </c>
      <c r="B44" s="31">
        <f>SUM(C44:D44)</f>
        <v>203</v>
      </c>
      <c r="C44" s="185">
        <v>98</v>
      </c>
      <c r="D44" s="186">
        <v>105</v>
      </c>
      <c r="E44" s="188">
        <v>68</v>
      </c>
      <c r="F44" s="31">
        <f>SUM(G44:H44)</f>
        <v>218</v>
      </c>
      <c r="G44" s="185">
        <v>108</v>
      </c>
      <c r="H44" s="186">
        <v>110</v>
      </c>
      <c r="I44" s="188" t="s">
        <v>256</v>
      </c>
      <c r="J44" s="31">
        <f t="shared" si="0"/>
        <v>4294</v>
      </c>
      <c r="K44" s="185">
        <f>G40++K4+K10+K16+K22+K28+K34+K40</f>
        <v>1925</v>
      </c>
      <c r="L44" s="187">
        <f>L4+L10+H40+L16+L22+L28+L34+L40</f>
        <v>2369</v>
      </c>
    </row>
    <row r="45" spans="1:12" s="58" customFormat="1" ht="19.95" customHeight="1" x14ac:dyDescent="0.2">
      <c r="A45" s="140">
        <v>34</v>
      </c>
      <c r="B45" s="31">
        <f>SUM(C45:D45)</f>
        <v>219</v>
      </c>
      <c r="C45" s="185">
        <v>99</v>
      </c>
      <c r="D45" s="186">
        <v>120</v>
      </c>
      <c r="E45" s="188">
        <v>69</v>
      </c>
      <c r="F45" s="31">
        <f>SUM(G45:H45)</f>
        <v>229</v>
      </c>
      <c r="G45" s="185">
        <v>130</v>
      </c>
      <c r="H45" s="186">
        <v>99</v>
      </c>
      <c r="I45" s="188" t="s">
        <v>7</v>
      </c>
      <c r="J45" s="31">
        <f>B4+B10+B16+B22+B28+B34+B40+J4+J10+F4+F10+F16+F22+F28+F34+F40+J16+J22+J28+J34+J40+J41</f>
        <v>17969</v>
      </c>
      <c r="K45" s="185">
        <f>SUM(G4,C4,C10,G10,C16,G16,K28,K34,K40,K41,C22,G22,C28,G28,C34,G34,C40,G40,K4,K16,K10,K22)</f>
        <v>8667</v>
      </c>
      <c r="L45" s="187">
        <f>D4+D10+D16+D22+D28+D34+D40+L4+L10+H4+H10+H16+H22+H28+H34+H40+L16+L22+L28+L34+L40+L41</f>
        <v>9302</v>
      </c>
    </row>
    <row r="46" spans="1:12" s="58" customFormat="1" x14ac:dyDescent="0.2">
      <c r="L46" s="136" t="s">
        <v>102</v>
      </c>
    </row>
    <row r="47" spans="1:12" s="58" customFormat="1" x14ac:dyDescent="0.2"/>
    <row r="48" spans="1:12" s="58" customFormat="1" x14ac:dyDescent="0.2"/>
    <row r="49" s="58" customFormat="1" x14ac:dyDescent="0.2"/>
    <row r="50" s="58" customFormat="1" x14ac:dyDescent="0.2"/>
    <row r="51" s="58" customFormat="1" x14ac:dyDescent="0.2"/>
    <row r="52" s="58" customFormat="1" x14ac:dyDescent="0.2"/>
    <row r="53" s="58" customFormat="1" x14ac:dyDescent="0.2"/>
    <row r="54" s="58" customFormat="1" x14ac:dyDescent="0.2"/>
    <row r="55" s="58" customFormat="1" x14ac:dyDescent="0.2"/>
    <row r="58" s="58" customFormat="1" x14ac:dyDescent="0.2"/>
  </sheetData>
  <mergeCells count="1">
    <mergeCell ref="A1:L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5064-0824-451C-9EF1-BEB3FB73FCF4}">
  <dimension ref="A1:T30"/>
  <sheetViews>
    <sheetView view="pageBreakPreview" zoomScale="115" zoomScaleNormal="75" zoomScaleSheetLayoutView="115" workbookViewId="0">
      <pane xSplit="2" ySplit="1" topLeftCell="C30" activePane="bottomRight" state="frozen"/>
      <selection activeCell="F14" sqref="F14"/>
      <selection pane="topRight" activeCell="F14" sqref="F14"/>
      <selection pane="bottomLeft" activeCell="F14" sqref="F14"/>
      <selection pane="bottomRight" activeCell="J35" sqref="J35"/>
    </sheetView>
  </sheetViews>
  <sheetFormatPr defaultRowHeight="13.2" x14ac:dyDescent="0.2"/>
  <cols>
    <col min="1" max="1" width="1.54296875" style="58" customWidth="1"/>
    <col min="2" max="2" width="14.54296875" style="58" customWidth="1"/>
    <col min="3" max="11" width="6.08984375" style="58" customWidth="1"/>
    <col min="12" max="12" width="8.7265625" style="58"/>
    <col min="13" max="13" width="2" style="58" customWidth="1"/>
    <col min="14" max="14" width="14.81640625" style="58" customWidth="1"/>
    <col min="15" max="15" width="9.1796875" style="58" bestFit="1" customWidth="1"/>
    <col min="16" max="16" width="2" style="58" customWidth="1"/>
    <col min="17" max="17" width="8.1796875" style="58" customWidth="1"/>
    <col min="18" max="256" width="8.7265625" style="58"/>
    <col min="257" max="257" width="1.54296875" style="58" customWidth="1"/>
    <col min="258" max="258" width="14.54296875" style="58" customWidth="1"/>
    <col min="259" max="267" width="6.08984375" style="58" customWidth="1"/>
    <col min="268" max="268" width="8.7265625" style="58"/>
    <col min="269" max="269" width="2" style="58" customWidth="1"/>
    <col min="270" max="270" width="14.81640625" style="58" customWidth="1"/>
    <col min="271" max="271" width="9.1796875" style="58" bestFit="1" customWidth="1"/>
    <col min="272" max="272" width="2" style="58" customWidth="1"/>
    <col min="273" max="273" width="8.1796875" style="58" customWidth="1"/>
    <col min="274" max="512" width="8.7265625" style="58"/>
    <col min="513" max="513" width="1.54296875" style="58" customWidth="1"/>
    <col min="514" max="514" width="14.54296875" style="58" customWidth="1"/>
    <col min="515" max="523" width="6.08984375" style="58" customWidth="1"/>
    <col min="524" max="524" width="8.7265625" style="58"/>
    <col min="525" max="525" width="2" style="58" customWidth="1"/>
    <col min="526" max="526" width="14.81640625" style="58" customWidth="1"/>
    <col min="527" max="527" width="9.1796875" style="58" bestFit="1" customWidth="1"/>
    <col min="528" max="528" width="2" style="58" customWidth="1"/>
    <col min="529" max="529" width="8.1796875" style="58" customWidth="1"/>
    <col min="530" max="768" width="8.7265625" style="58"/>
    <col min="769" max="769" width="1.54296875" style="58" customWidth="1"/>
    <col min="770" max="770" width="14.54296875" style="58" customWidth="1"/>
    <col min="771" max="779" width="6.08984375" style="58" customWidth="1"/>
    <col min="780" max="780" width="8.7265625" style="58"/>
    <col min="781" max="781" width="2" style="58" customWidth="1"/>
    <col min="782" max="782" width="14.81640625" style="58" customWidth="1"/>
    <col min="783" max="783" width="9.1796875" style="58" bestFit="1" customWidth="1"/>
    <col min="784" max="784" width="2" style="58" customWidth="1"/>
    <col min="785" max="785" width="8.1796875" style="58" customWidth="1"/>
    <col min="786" max="1024" width="8.7265625" style="58"/>
    <col min="1025" max="1025" width="1.54296875" style="58" customWidth="1"/>
    <col min="1026" max="1026" width="14.54296875" style="58" customWidth="1"/>
    <col min="1027" max="1035" width="6.08984375" style="58" customWidth="1"/>
    <col min="1036" max="1036" width="8.7265625" style="58"/>
    <col min="1037" max="1037" width="2" style="58" customWidth="1"/>
    <col min="1038" max="1038" width="14.81640625" style="58" customWidth="1"/>
    <col min="1039" max="1039" width="9.1796875" style="58" bestFit="1" customWidth="1"/>
    <col min="1040" max="1040" width="2" style="58" customWidth="1"/>
    <col min="1041" max="1041" width="8.1796875" style="58" customWidth="1"/>
    <col min="1042" max="1280" width="8.7265625" style="58"/>
    <col min="1281" max="1281" width="1.54296875" style="58" customWidth="1"/>
    <col min="1282" max="1282" width="14.54296875" style="58" customWidth="1"/>
    <col min="1283" max="1291" width="6.08984375" style="58" customWidth="1"/>
    <col min="1292" max="1292" width="8.7265625" style="58"/>
    <col min="1293" max="1293" width="2" style="58" customWidth="1"/>
    <col min="1294" max="1294" width="14.81640625" style="58" customWidth="1"/>
    <col min="1295" max="1295" width="9.1796875" style="58" bestFit="1" customWidth="1"/>
    <col min="1296" max="1296" width="2" style="58" customWidth="1"/>
    <col min="1297" max="1297" width="8.1796875" style="58" customWidth="1"/>
    <col min="1298" max="1536" width="8.7265625" style="58"/>
    <col min="1537" max="1537" width="1.54296875" style="58" customWidth="1"/>
    <col min="1538" max="1538" width="14.54296875" style="58" customWidth="1"/>
    <col min="1539" max="1547" width="6.08984375" style="58" customWidth="1"/>
    <col min="1548" max="1548" width="8.7265625" style="58"/>
    <col min="1549" max="1549" width="2" style="58" customWidth="1"/>
    <col min="1550" max="1550" width="14.81640625" style="58" customWidth="1"/>
    <col min="1551" max="1551" width="9.1796875" style="58" bestFit="1" customWidth="1"/>
    <col min="1552" max="1552" width="2" style="58" customWidth="1"/>
    <col min="1553" max="1553" width="8.1796875" style="58" customWidth="1"/>
    <col min="1554" max="1792" width="8.7265625" style="58"/>
    <col min="1793" max="1793" width="1.54296875" style="58" customWidth="1"/>
    <col min="1794" max="1794" width="14.54296875" style="58" customWidth="1"/>
    <col min="1795" max="1803" width="6.08984375" style="58" customWidth="1"/>
    <col min="1804" max="1804" width="8.7265625" style="58"/>
    <col min="1805" max="1805" width="2" style="58" customWidth="1"/>
    <col min="1806" max="1806" width="14.81640625" style="58" customWidth="1"/>
    <col min="1807" max="1807" width="9.1796875" style="58" bestFit="1" customWidth="1"/>
    <col min="1808" max="1808" width="2" style="58" customWidth="1"/>
    <col min="1809" max="1809" width="8.1796875" style="58" customWidth="1"/>
    <col min="1810" max="2048" width="8.7265625" style="58"/>
    <col min="2049" max="2049" width="1.54296875" style="58" customWidth="1"/>
    <col min="2050" max="2050" width="14.54296875" style="58" customWidth="1"/>
    <col min="2051" max="2059" width="6.08984375" style="58" customWidth="1"/>
    <col min="2060" max="2060" width="8.7265625" style="58"/>
    <col min="2061" max="2061" width="2" style="58" customWidth="1"/>
    <col min="2062" max="2062" width="14.81640625" style="58" customWidth="1"/>
    <col min="2063" max="2063" width="9.1796875" style="58" bestFit="1" customWidth="1"/>
    <col min="2064" max="2064" width="2" style="58" customWidth="1"/>
    <col min="2065" max="2065" width="8.1796875" style="58" customWidth="1"/>
    <col min="2066" max="2304" width="8.7265625" style="58"/>
    <col min="2305" max="2305" width="1.54296875" style="58" customWidth="1"/>
    <col min="2306" max="2306" width="14.54296875" style="58" customWidth="1"/>
    <col min="2307" max="2315" width="6.08984375" style="58" customWidth="1"/>
    <col min="2316" max="2316" width="8.7265625" style="58"/>
    <col min="2317" max="2317" width="2" style="58" customWidth="1"/>
    <col min="2318" max="2318" width="14.81640625" style="58" customWidth="1"/>
    <col min="2319" max="2319" width="9.1796875" style="58" bestFit="1" customWidth="1"/>
    <col min="2320" max="2320" width="2" style="58" customWidth="1"/>
    <col min="2321" max="2321" width="8.1796875" style="58" customWidth="1"/>
    <col min="2322" max="2560" width="8.7265625" style="58"/>
    <col min="2561" max="2561" width="1.54296875" style="58" customWidth="1"/>
    <col min="2562" max="2562" width="14.54296875" style="58" customWidth="1"/>
    <col min="2563" max="2571" width="6.08984375" style="58" customWidth="1"/>
    <col min="2572" max="2572" width="8.7265625" style="58"/>
    <col min="2573" max="2573" width="2" style="58" customWidth="1"/>
    <col min="2574" max="2574" width="14.81640625" style="58" customWidth="1"/>
    <col min="2575" max="2575" width="9.1796875" style="58" bestFit="1" customWidth="1"/>
    <col min="2576" max="2576" width="2" style="58" customWidth="1"/>
    <col min="2577" max="2577" width="8.1796875" style="58" customWidth="1"/>
    <col min="2578" max="2816" width="8.7265625" style="58"/>
    <col min="2817" max="2817" width="1.54296875" style="58" customWidth="1"/>
    <col min="2818" max="2818" width="14.54296875" style="58" customWidth="1"/>
    <col min="2819" max="2827" width="6.08984375" style="58" customWidth="1"/>
    <col min="2828" max="2828" width="8.7265625" style="58"/>
    <col min="2829" max="2829" width="2" style="58" customWidth="1"/>
    <col min="2830" max="2830" width="14.81640625" style="58" customWidth="1"/>
    <col min="2831" max="2831" width="9.1796875" style="58" bestFit="1" customWidth="1"/>
    <col min="2832" max="2832" width="2" style="58" customWidth="1"/>
    <col min="2833" max="2833" width="8.1796875" style="58" customWidth="1"/>
    <col min="2834" max="3072" width="8.7265625" style="58"/>
    <col min="3073" max="3073" width="1.54296875" style="58" customWidth="1"/>
    <col min="3074" max="3074" width="14.54296875" style="58" customWidth="1"/>
    <col min="3075" max="3083" width="6.08984375" style="58" customWidth="1"/>
    <col min="3084" max="3084" width="8.7265625" style="58"/>
    <col min="3085" max="3085" width="2" style="58" customWidth="1"/>
    <col min="3086" max="3086" width="14.81640625" style="58" customWidth="1"/>
    <col min="3087" max="3087" width="9.1796875" style="58" bestFit="1" customWidth="1"/>
    <col min="3088" max="3088" width="2" style="58" customWidth="1"/>
    <col min="3089" max="3089" width="8.1796875" style="58" customWidth="1"/>
    <col min="3090" max="3328" width="8.7265625" style="58"/>
    <col min="3329" max="3329" width="1.54296875" style="58" customWidth="1"/>
    <col min="3330" max="3330" width="14.54296875" style="58" customWidth="1"/>
    <col min="3331" max="3339" width="6.08984375" style="58" customWidth="1"/>
    <col min="3340" max="3340" width="8.7265625" style="58"/>
    <col min="3341" max="3341" width="2" style="58" customWidth="1"/>
    <col min="3342" max="3342" width="14.81640625" style="58" customWidth="1"/>
    <col min="3343" max="3343" width="9.1796875" style="58" bestFit="1" customWidth="1"/>
    <col min="3344" max="3344" width="2" style="58" customWidth="1"/>
    <col min="3345" max="3345" width="8.1796875" style="58" customWidth="1"/>
    <col min="3346" max="3584" width="8.7265625" style="58"/>
    <col min="3585" max="3585" width="1.54296875" style="58" customWidth="1"/>
    <col min="3586" max="3586" width="14.54296875" style="58" customWidth="1"/>
    <col min="3587" max="3595" width="6.08984375" style="58" customWidth="1"/>
    <col min="3596" max="3596" width="8.7265625" style="58"/>
    <col min="3597" max="3597" width="2" style="58" customWidth="1"/>
    <col min="3598" max="3598" width="14.81640625" style="58" customWidth="1"/>
    <col min="3599" max="3599" width="9.1796875" style="58" bestFit="1" customWidth="1"/>
    <col min="3600" max="3600" width="2" style="58" customWidth="1"/>
    <col min="3601" max="3601" width="8.1796875" style="58" customWidth="1"/>
    <col min="3602" max="3840" width="8.7265625" style="58"/>
    <col min="3841" max="3841" width="1.54296875" style="58" customWidth="1"/>
    <col min="3842" max="3842" width="14.54296875" style="58" customWidth="1"/>
    <col min="3843" max="3851" width="6.08984375" style="58" customWidth="1"/>
    <col min="3852" max="3852" width="8.7265625" style="58"/>
    <col min="3853" max="3853" width="2" style="58" customWidth="1"/>
    <col min="3854" max="3854" width="14.81640625" style="58" customWidth="1"/>
    <col min="3855" max="3855" width="9.1796875" style="58" bestFit="1" customWidth="1"/>
    <col min="3856" max="3856" width="2" style="58" customWidth="1"/>
    <col min="3857" max="3857" width="8.1796875" style="58" customWidth="1"/>
    <col min="3858" max="4096" width="8.7265625" style="58"/>
    <col min="4097" max="4097" width="1.54296875" style="58" customWidth="1"/>
    <col min="4098" max="4098" width="14.54296875" style="58" customWidth="1"/>
    <col min="4099" max="4107" width="6.08984375" style="58" customWidth="1"/>
    <col min="4108" max="4108" width="8.7265625" style="58"/>
    <col min="4109" max="4109" width="2" style="58" customWidth="1"/>
    <col min="4110" max="4110" width="14.81640625" style="58" customWidth="1"/>
    <col min="4111" max="4111" width="9.1796875" style="58" bestFit="1" customWidth="1"/>
    <col min="4112" max="4112" width="2" style="58" customWidth="1"/>
    <col min="4113" max="4113" width="8.1796875" style="58" customWidth="1"/>
    <col min="4114" max="4352" width="8.7265625" style="58"/>
    <col min="4353" max="4353" width="1.54296875" style="58" customWidth="1"/>
    <col min="4354" max="4354" width="14.54296875" style="58" customWidth="1"/>
    <col min="4355" max="4363" width="6.08984375" style="58" customWidth="1"/>
    <col min="4364" max="4364" width="8.7265625" style="58"/>
    <col min="4365" max="4365" width="2" style="58" customWidth="1"/>
    <col min="4366" max="4366" width="14.81640625" style="58" customWidth="1"/>
    <col min="4367" max="4367" width="9.1796875" style="58" bestFit="1" customWidth="1"/>
    <col min="4368" max="4368" width="2" style="58" customWidth="1"/>
    <col min="4369" max="4369" width="8.1796875" style="58" customWidth="1"/>
    <col min="4370" max="4608" width="8.7265625" style="58"/>
    <col min="4609" max="4609" width="1.54296875" style="58" customWidth="1"/>
    <col min="4610" max="4610" width="14.54296875" style="58" customWidth="1"/>
    <col min="4611" max="4619" width="6.08984375" style="58" customWidth="1"/>
    <col min="4620" max="4620" width="8.7265625" style="58"/>
    <col min="4621" max="4621" width="2" style="58" customWidth="1"/>
    <col min="4622" max="4622" width="14.81640625" style="58" customWidth="1"/>
    <col min="4623" max="4623" width="9.1796875" style="58" bestFit="1" customWidth="1"/>
    <col min="4624" max="4624" width="2" style="58" customWidth="1"/>
    <col min="4625" max="4625" width="8.1796875" style="58" customWidth="1"/>
    <col min="4626" max="4864" width="8.7265625" style="58"/>
    <col min="4865" max="4865" width="1.54296875" style="58" customWidth="1"/>
    <col min="4866" max="4866" width="14.54296875" style="58" customWidth="1"/>
    <col min="4867" max="4875" width="6.08984375" style="58" customWidth="1"/>
    <col min="4876" max="4876" width="8.7265625" style="58"/>
    <col min="4877" max="4877" width="2" style="58" customWidth="1"/>
    <col min="4878" max="4878" width="14.81640625" style="58" customWidth="1"/>
    <col min="4879" max="4879" width="9.1796875" style="58" bestFit="1" customWidth="1"/>
    <col min="4880" max="4880" width="2" style="58" customWidth="1"/>
    <col min="4881" max="4881" width="8.1796875" style="58" customWidth="1"/>
    <col min="4882" max="5120" width="8.7265625" style="58"/>
    <col min="5121" max="5121" width="1.54296875" style="58" customWidth="1"/>
    <col min="5122" max="5122" width="14.54296875" style="58" customWidth="1"/>
    <col min="5123" max="5131" width="6.08984375" style="58" customWidth="1"/>
    <col min="5132" max="5132" width="8.7265625" style="58"/>
    <col min="5133" max="5133" width="2" style="58" customWidth="1"/>
    <col min="5134" max="5134" width="14.81640625" style="58" customWidth="1"/>
    <col min="5135" max="5135" width="9.1796875" style="58" bestFit="1" customWidth="1"/>
    <col min="5136" max="5136" width="2" style="58" customWidth="1"/>
    <col min="5137" max="5137" width="8.1796875" style="58" customWidth="1"/>
    <col min="5138" max="5376" width="8.7265625" style="58"/>
    <col min="5377" max="5377" width="1.54296875" style="58" customWidth="1"/>
    <col min="5378" max="5378" width="14.54296875" style="58" customWidth="1"/>
    <col min="5379" max="5387" width="6.08984375" style="58" customWidth="1"/>
    <col min="5388" max="5388" width="8.7265625" style="58"/>
    <col min="5389" max="5389" width="2" style="58" customWidth="1"/>
    <col min="5390" max="5390" width="14.81640625" style="58" customWidth="1"/>
    <col min="5391" max="5391" width="9.1796875" style="58" bestFit="1" customWidth="1"/>
    <col min="5392" max="5392" width="2" style="58" customWidth="1"/>
    <col min="5393" max="5393" width="8.1796875" style="58" customWidth="1"/>
    <col min="5394" max="5632" width="8.7265625" style="58"/>
    <col min="5633" max="5633" width="1.54296875" style="58" customWidth="1"/>
    <col min="5634" max="5634" width="14.54296875" style="58" customWidth="1"/>
    <col min="5635" max="5643" width="6.08984375" style="58" customWidth="1"/>
    <col min="5644" max="5644" width="8.7265625" style="58"/>
    <col min="5645" max="5645" width="2" style="58" customWidth="1"/>
    <col min="5646" max="5646" width="14.81640625" style="58" customWidth="1"/>
    <col min="5647" max="5647" width="9.1796875" style="58" bestFit="1" customWidth="1"/>
    <col min="5648" max="5648" width="2" style="58" customWidth="1"/>
    <col min="5649" max="5649" width="8.1796875" style="58" customWidth="1"/>
    <col min="5650" max="5888" width="8.7265625" style="58"/>
    <col min="5889" max="5889" width="1.54296875" style="58" customWidth="1"/>
    <col min="5890" max="5890" width="14.54296875" style="58" customWidth="1"/>
    <col min="5891" max="5899" width="6.08984375" style="58" customWidth="1"/>
    <col min="5900" max="5900" width="8.7265625" style="58"/>
    <col min="5901" max="5901" width="2" style="58" customWidth="1"/>
    <col min="5902" max="5902" width="14.81640625" style="58" customWidth="1"/>
    <col min="5903" max="5903" width="9.1796875" style="58" bestFit="1" customWidth="1"/>
    <col min="5904" max="5904" width="2" style="58" customWidth="1"/>
    <col min="5905" max="5905" width="8.1796875" style="58" customWidth="1"/>
    <col min="5906" max="6144" width="8.7265625" style="58"/>
    <col min="6145" max="6145" width="1.54296875" style="58" customWidth="1"/>
    <col min="6146" max="6146" width="14.54296875" style="58" customWidth="1"/>
    <col min="6147" max="6155" width="6.08984375" style="58" customWidth="1"/>
    <col min="6156" max="6156" width="8.7265625" style="58"/>
    <col min="6157" max="6157" width="2" style="58" customWidth="1"/>
    <col min="6158" max="6158" width="14.81640625" style="58" customWidth="1"/>
    <col min="6159" max="6159" width="9.1796875" style="58" bestFit="1" customWidth="1"/>
    <col min="6160" max="6160" width="2" style="58" customWidth="1"/>
    <col min="6161" max="6161" width="8.1796875" style="58" customWidth="1"/>
    <col min="6162" max="6400" width="8.7265625" style="58"/>
    <col min="6401" max="6401" width="1.54296875" style="58" customWidth="1"/>
    <col min="6402" max="6402" width="14.54296875" style="58" customWidth="1"/>
    <col min="6403" max="6411" width="6.08984375" style="58" customWidth="1"/>
    <col min="6412" max="6412" width="8.7265625" style="58"/>
    <col min="6413" max="6413" width="2" style="58" customWidth="1"/>
    <col min="6414" max="6414" width="14.81640625" style="58" customWidth="1"/>
    <col min="6415" max="6415" width="9.1796875" style="58" bestFit="1" customWidth="1"/>
    <col min="6416" max="6416" width="2" style="58" customWidth="1"/>
    <col min="6417" max="6417" width="8.1796875" style="58" customWidth="1"/>
    <col min="6418" max="6656" width="8.7265625" style="58"/>
    <col min="6657" max="6657" width="1.54296875" style="58" customWidth="1"/>
    <col min="6658" max="6658" width="14.54296875" style="58" customWidth="1"/>
    <col min="6659" max="6667" width="6.08984375" style="58" customWidth="1"/>
    <col min="6668" max="6668" width="8.7265625" style="58"/>
    <col min="6669" max="6669" width="2" style="58" customWidth="1"/>
    <col min="6670" max="6670" width="14.81640625" style="58" customWidth="1"/>
    <col min="6671" max="6671" width="9.1796875" style="58" bestFit="1" customWidth="1"/>
    <col min="6672" max="6672" width="2" style="58" customWidth="1"/>
    <col min="6673" max="6673" width="8.1796875" style="58" customWidth="1"/>
    <col min="6674" max="6912" width="8.7265625" style="58"/>
    <col min="6913" max="6913" width="1.54296875" style="58" customWidth="1"/>
    <col min="6914" max="6914" width="14.54296875" style="58" customWidth="1"/>
    <col min="6915" max="6923" width="6.08984375" style="58" customWidth="1"/>
    <col min="6924" max="6924" width="8.7265625" style="58"/>
    <col min="6925" max="6925" width="2" style="58" customWidth="1"/>
    <col min="6926" max="6926" width="14.81640625" style="58" customWidth="1"/>
    <col min="6927" max="6927" width="9.1796875" style="58" bestFit="1" customWidth="1"/>
    <col min="6928" max="6928" width="2" style="58" customWidth="1"/>
    <col min="6929" max="6929" width="8.1796875" style="58" customWidth="1"/>
    <col min="6930" max="7168" width="8.7265625" style="58"/>
    <col min="7169" max="7169" width="1.54296875" style="58" customWidth="1"/>
    <col min="7170" max="7170" width="14.54296875" style="58" customWidth="1"/>
    <col min="7171" max="7179" width="6.08984375" style="58" customWidth="1"/>
    <col min="7180" max="7180" width="8.7265625" style="58"/>
    <col min="7181" max="7181" width="2" style="58" customWidth="1"/>
    <col min="7182" max="7182" width="14.81640625" style="58" customWidth="1"/>
    <col min="7183" max="7183" width="9.1796875" style="58" bestFit="1" customWidth="1"/>
    <col min="7184" max="7184" width="2" style="58" customWidth="1"/>
    <col min="7185" max="7185" width="8.1796875" style="58" customWidth="1"/>
    <col min="7186" max="7424" width="8.7265625" style="58"/>
    <col min="7425" max="7425" width="1.54296875" style="58" customWidth="1"/>
    <col min="7426" max="7426" width="14.54296875" style="58" customWidth="1"/>
    <col min="7427" max="7435" width="6.08984375" style="58" customWidth="1"/>
    <col min="7436" max="7436" width="8.7265625" style="58"/>
    <col min="7437" max="7437" width="2" style="58" customWidth="1"/>
    <col min="7438" max="7438" width="14.81640625" style="58" customWidth="1"/>
    <col min="7439" max="7439" width="9.1796875" style="58" bestFit="1" customWidth="1"/>
    <col min="7440" max="7440" width="2" style="58" customWidth="1"/>
    <col min="7441" max="7441" width="8.1796875" style="58" customWidth="1"/>
    <col min="7442" max="7680" width="8.7265625" style="58"/>
    <col min="7681" max="7681" width="1.54296875" style="58" customWidth="1"/>
    <col min="7682" max="7682" width="14.54296875" style="58" customWidth="1"/>
    <col min="7683" max="7691" width="6.08984375" style="58" customWidth="1"/>
    <col min="7692" max="7692" width="8.7265625" style="58"/>
    <col min="7693" max="7693" width="2" style="58" customWidth="1"/>
    <col min="7694" max="7694" width="14.81640625" style="58" customWidth="1"/>
    <col min="7695" max="7695" width="9.1796875" style="58" bestFit="1" customWidth="1"/>
    <col min="7696" max="7696" width="2" style="58" customWidth="1"/>
    <col min="7697" max="7697" width="8.1796875" style="58" customWidth="1"/>
    <col min="7698" max="7936" width="8.7265625" style="58"/>
    <col min="7937" max="7937" width="1.54296875" style="58" customWidth="1"/>
    <col min="7938" max="7938" width="14.54296875" style="58" customWidth="1"/>
    <col min="7939" max="7947" width="6.08984375" style="58" customWidth="1"/>
    <col min="7948" max="7948" width="8.7265625" style="58"/>
    <col min="7949" max="7949" width="2" style="58" customWidth="1"/>
    <col min="7950" max="7950" width="14.81640625" style="58" customWidth="1"/>
    <col min="7951" max="7951" width="9.1796875" style="58" bestFit="1" customWidth="1"/>
    <col min="7952" max="7952" width="2" style="58" customWidth="1"/>
    <col min="7953" max="7953" width="8.1796875" style="58" customWidth="1"/>
    <col min="7954" max="8192" width="8.7265625" style="58"/>
    <col min="8193" max="8193" width="1.54296875" style="58" customWidth="1"/>
    <col min="8194" max="8194" width="14.54296875" style="58" customWidth="1"/>
    <col min="8195" max="8203" width="6.08984375" style="58" customWidth="1"/>
    <col min="8204" max="8204" width="8.7265625" style="58"/>
    <col min="8205" max="8205" width="2" style="58" customWidth="1"/>
    <col min="8206" max="8206" width="14.81640625" style="58" customWidth="1"/>
    <col min="8207" max="8207" width="9.1796875" style="58" bestFit="1" customWidth="1"/>
    <col min="8208" max="8208" width="2" style="58" customWidth="1"/>
    <col min="8209" max="8209" width="8.1796875" style="58" customWidth="1"/>
    <col min="8210" max="8448" width="8.7265625" style="58"/>
    <col min="8449" max="8449" width="1.54296875" style="58" customWidth="1"/>
    <col min="8450" max="8450" width="14.54296875" style="58" customWidth="1"/>
    <col min="8451" max="8459" width="6.08984375" style="58" customWidth="1"/>
    <col min="8460" max="8460" width="8.7265625" style="58"/>
    <col min="8461" max="8461" width="2" style="58" customWidth="1"/>
    <col min="8462" max="8462" width="14.81640625" style="58" customWidth="1"/>
    <col min="8463" max="8463" width="9.1796875" style="58" bestFit="1" customWidth="1"/>
    <col min="8464" max="8464" width="2" style="58" customWidth="1"/>
    <col min="8465" max="8465" width="8.1796875" style="58" customWidth="1"/>
    <col min="8466" max="8704" width="8.7265625" style="58"/>
    <col min="8705" max="8705" width="1.54296875" style="58" customWidth="1"/>
    <col min="8706" max="8706" width="14.54296875" style="58" customWidth="1"/>
    <col min="8707" max="8715" width="6.08984375" style="58" customWidth="1"/>
    <col min="8716" max="8716" width="8.7265625" style="58"/>
    <col min="8717" max="8717" width="2" style="58" customWidth="1"/>
    <col min="8718" max="8718" width="14.81640625" style="58" customWidth="1"/>
    <col min="8719" max="8719" width="9.1796875" style="58" bestFit="1" customWidth="1"/>
    <col min="8720" max="8720" width="2" style="58" customWidth="1"/>
    <col min="8721" max="8721" width="8.1796875" style="58" customWidth="1"/>
    <col min="8722" max="8960" width="8.7265625" style="58"/>
    <col min="8961" max="8961" width="1.54296875" style="58" customWidth="1"/>
    <col min="8962" max="8962" width="14.54296875" style="58" customWidth="1"/>
    <col min="8963" max="8971" width="6.08984375" style="58" customWidth="1"/>
    <col min="8972" max="8972" width="8.7265625" style="58"/>
    <col min="8973" max="8973" width="2" style="58" customWidth="1"/>
    <col min="8974" max="8974" width="14.81640625" style="58" customWidth="1"/>
    <col min="8975" max="8975" width="9.1796875" style="58" bestFit="1" customWidth="1"/>
    <col min="8976" max="8976" width="2" style="58" customWidth="1"/>
    <col min="8977" max="8977" width="8.1796875" style="58" customWidth="1"/>
    <col min="8978" max="9216" width="8.7265625" style="58"/>
    <col min="9217" max="9217" width="1.54296875" style="58" customWidth="1"/>
    <col min="9218" max="9218" width="14.54296875" style="58" customWidth="1"/>
    <col min="9219" max="9227" width="6.08984375" style="58" customWidth="1"/>
    <col min="9228" max="9228" width="8.7265625" style="58"/>
    <col min="9229" max="9229" width="2" style="58" customWidth="1"/>
    <col min="9230" max="9230" width="14.81640625" style="58" customWidth="1"/>
    <col min="9231" max="9231" width="9.1796875" style="58" bestFit="1" customWidth="1"/>
    <col min="9232" max="9232" width="2" style="58" customWidth="1"/>
    <col min="9233" max="9233" width="8.1796875" style="58" customWidth="1"/>
    <col min="9234" max="9472" width="8.7265625" style="58"/>
    <col min="9473" max="9473" width="1.54296875" style="58" customWidth="1"/>
    <col min="9474" max="9474" width="14.54296875" style="58" customWidth="1"/>
    <col min="9475" max="9483" width="6.08984375" style="58" customWidth="1"/>
    <col min="9484" max="9484" width="8.7265625" style="58"/>
    <col min="9485" max="9485" width="2" style="58" customWidth="1"/>
    <col min="9486" max="9486" width="14.81640625" style="58" customWidth="1"/>
    <col min="9487" max="9487" width="9.1796875" style="58" bestFit="1" customWidth="1"/>
    <col min="9488" max="9488" width="2" style="58" customWidth="1"/>
    <col min="9489" max="9489" width="8.1796875" style="58" customWidth="1"/>
    <col min="9490" max="9728" width="8.7265625" style="58"/>
    <col min="9729" max="9729" width="1.54296875" style="58" customWidth="1"/>
    <col min="9730" max="9730" width="14.54296875" style="58" customWidth="1"/>
    <col min="9731" max="9739" width="6.08984375" style="58" customWidth="1"/>
    <col min="9740" max="9740" width="8.7265625" style="58"/>
    <col min="9741" max="9741" width="2" style="58" customWidth="1"/>
    <col min="9742" max="9742" width="14.81640625" style="58" customWidth="1"/>
    <col min="9743" max="9743" width="9.1796875" style="58" bestFit="1" customWidth="1"/>
    <col min="9744" max="9744" width="2" style="58" customWidth="1"/>
    <col min="9745" max="9745" width="8.1796875" style="58" customWidth="1"/>
    <col min="9746" max="9984" width="8.7265625" style="58"/>
    <col min="9985" max="9985" width="1.54296875" style="58" customWidth="1"/>
    <col min="9986" max="9986" width="14.54296875" style="58" customWidth="1"/>
    <col min="9987" max="9995" width="6.08984375" style="58" customWidth="1"/>
    <col min="9996" max="9996" width="8.7265625" style="58"/>
    <col min="9997" max="9997" width="2" style="58" customWidth="1"/>
    <col min="9998" max="9998" width="14.81640625" style="58" customWidth="1"/>
    <col min="9999" max="9999" width="9.1796875" style="58" bestFit="1" customWidth="1"/>
    <col min="10000" max="10000" width="2" style="58" customWidth="1"/>
    <col min="10001" max="10001" width="8.1796875" style="58" customWidth="1"/>
    <col min="10002" max="10240" width="8.7265625" style="58"/>
    <col min="10241" max="10241" width="1.54296875" style="58" customWidth="1"/>
    <col min="10242" max="10242" width="14.54296875" style="58" customWidth="1"/>
    <col min="10243" max="10251" width="6.08984375" style="58" customWidth="1"/>
    <col min="10252" max="10252" width="8.7265625" style="58"/>
    <col min="10253" max="10253" width="2" style="58" customWidth="1"/>
    <col min="10254" max="10254" width="14.81640625" style="58" customWidth="1"/>
    <col min="10255" max="10255" width="9.1796875" style="58" bestFit="1" customWidth="1"/>
    <col min="10256" max="10256" width="2" style="58" customWidth="1"/>
    <col min="10257" max="10257" width="8.1796875" style="58" customWidth="1"/>
    <col min="10258" max="10496" width="8.7265625" style="58"/>
    <col min="10497" max="10497" width="1.54296875" style="58" customWidth="1"/>
    <col min="10498" max="10498" width="14.54296875" style="58" customWidth="1"/>
    <col min="10499" max="10507" width="6.08984375" style="58" customWidth="1"/>
    <col min="10508" max="10508" width="8.7265625" style="58"/>
    <col min="10509" max="10509" width="2" style="58" customWidth="1"/>
    <col min="10510" max="10510" width="14.81640625" style="58" customWidth="1"/>
    <col min="10511" max="10511" width="9.1796875" style="58" bestFit="1" customWidth="1"/>
    <col min="10512" max="10512" width="2" style="58" customWidth="1"/>
    <col min="10513" max="10513" width="8.1796875" style="58" customWidth="1"/>
    <col min="10514" max="10752" width="8.7265625" style="58"/>
    <col min="10753" max="10753" width="1.54296875" style="58" customWidth="1"/>
    <col min="10754" max="10754" width="14.54296875" style="58" customWidth="1"/>
    <col min="10755" max="10763" width="6.08984375" style="58" customWidth="1"/>
    <col min="10764" max="10764" width="8.7265625" style="58"/>
    <col min="10765" max="10765" width="2" style="58" customWidth="1"/>
    <col min="10766" max="10766" width="14.81640625" style="58" customWidth="1"/>
    <col min="10767" max="10767" width="9.1796875" style="58" bestFit="1" customWidth="1"/>
    <col min="10768" max="10768" width="2" style="58" customWidth="1"/>
    <col min="10769" max="10769" width="8.1796875" style="58" customWidth="1"/>
    <col min="10770" max="11008" width="8.7265625" style="58"/>
    <col min="11009" max="11009" width="1.54296875" style="58" customWidth="1"/>
    <col min="11010" max="11010" width="14.54296875" style="58" customWidth="1"/>
    <col min="11011" max="11019" width="6.08984375" style="58" customWidth="1"/>
    <col min="11020" max="11020" width="8.7265625" style="58"/>
    <col min="11021" max="11021" width="2" style="58" customWidth="1"/>
    <col min="11022" max="11022" width="14.81640625" style="58" customWidth="1"/>
    <col min="11023" max="11023" width="9.1796875" style="58" bestFit="1" customWidth="1"/>
    <col min="11024" max="11024" width="2" style="58" customWidth="1"/>
    <col min="11025" max="11025" width="8.1796875" style="58" customWidth="1"/>
    <col min="11026" max="11264" width="8.7265625" style="58"/>
    <col min="11265" max="11265" width="1.54296875" style="58" customWidth="1"/>
    <col min="11266" max="11266" width="14.54296875" style="58" customWidth="1"/>
    <col min="11267" max="11275" width="6.08984375" style="58" customWidth="1"/>
    <col min="11276" max="11276" width="8.7265625" style="58"/>
    <col min="11277" max="11277" width="2" style="58" customWidth="1"/>
    <col min="11278" max="11278" width="14.81640625" style="58" customWidth="1"/>
    <col min="11279" max="11279" width="9.1796875" style="58" bestFit="1" customWidth="1"/>
    <col min="11280" max="11280" width="2" style="58" customWidth="1"/>
    <col min="11281" max="11281" width="8.1796875" style="58" customWidth="1"/>
    <col min="11282" max="11520" width="8.7265625" style="58"/>
    <col min="11521" max="11521" width="1.54296875" style="58" customWidth="1"/>
    <col min="11522" max="11522" width="14.54296875" style="58" customWidth="1"/>
    <col min="11523" max="11531" width="6.08984375" style="58" customWidth="1"/>
    <col min="11532" max="11532" width="8.7265625" style="58"/>
    <col min="11533" max="11533" width="2" style="58" customWidth="1"/>
    <col min="11534" max="11534" width="14.81640625" style="58" customWidth="1"/>
    <col min="11535" max="11535" width="9.1796875" style="58" bestFit="1" customWidth="1"/>
    <col min="11536" max="11536" width="2" style="58" customWidth="1"/>
    <col min="11537" max="11537" width="8.1796875" style="58" customWidth="1"/>
    <col min="11538" max="11776" width="8.7265625" style="58"/>
    <col min="11777" max="11777" width="1.54296875" style="58" customWidth="1"/>
    <col min="11778" max="11778" width="14.54296875" style="58" customWidth="1"/>
    <col min="11779" max="11787" width="6.08984375" style="58" customWidth="1"/>
    <col min="11788" max="11788" width="8.7265625" style="58"/>
    <col min="11789" max="11789" width="2" style="58" customWidth="1"/>
    <col min="11790" max="11790" width="14.81640625" style="58" customWidth="1"/>
    <col min="11791" max="11791" width="9.1796875" style="58" bestFit="1" customWidth="1"/>
    <col min="11792" max="11792" width="2" style="58" customWidth="1"/>
    <col min="11793" max="11793" width="8.1796875" style="58" customWidth="1"/>
    <col min="11794" max="12032" width="8.7265625" style="58"/>
    <col min="12033" max="12033" width="1.54296875" style="58" customWidth="1"/>
    <col min="12034" max="12034" width="14.54296875" style="58" customWidth="1"/>
    <col min="12035" max="12043" width="6.08984375" style="58" customWidth="1"/>
    <col min="12044" max="12044" width="8.7265625" style="58"/>
    <col min="12045" max="12045" width="2" style="58" customWidth="1"/>
    <col min="12046" max="12046" width="14.81640625" style="58" customWidth="1"/>
    <col min="12047" max="12047" width="9.1796875" style="58" bestFit="1" customWidth="1"/>
    <col min="12048" max="12048" width="2" style="58" customWidth="1"/>
    <col min="12049" max="12049" width="8.1796875" style="58" customWidth="1"/>
    <col min="12050" max="12288" width="8.7265625" style="58"/>
    <col min="12289" max="12289" width="1.54296875" style="58" customWidth="1"/>
    <col min="12290" max="12290" width="14.54296875" style="58" customWidth="1"/>
    <col min="12291" max="12299" width="6.08984375" style="58" customWidth="1"/>
    <col min="12300" max="12300" width="8.7265625" style="58"/>
    <col min="12301" max="12301" width="2" style="58" customWidth="1"/>
    <col min="12302" max="12302" width="14.81640625" style="58" customWidth="1"/>
    <col min="12303" max="12303" width="9.1796875" style="58" bestFit="1" customWidth="1"/>
    <col min="12304" max="12304" width="2" style="58" customWidth="1"/>
    <col min="12305" max="12305" width="8.1796875" style="58" customWidth="1"/>
    <col min="12306" max="12544" width="8.7265625" style="58"/>
    <col min="12545" max="12545" width="1.54296875" style="58" customWidth="1"/>
    <col min="12546" max="12546" width="14.54296875" style="58" customWidth="1"/>
    <col min="12547" max="12555" width="6.08984375" style="58" customWidth="1"/>
    <col min="12556" max="12556" width="8.7265625" style="58"/>
    <col min="12557" max="12557" width="2" style="58" customWidth="1"/>
    <col min="12558" max="12558" width="14.81640625" style="58" customWidth="1"/>
    <col min="12559" max="12559" width="9.1796875" style="58" bestFit="1" customWidth="1"/>
    <col min="12560" max="12560" width="2" style="58" customWidth="1"/>
    <col min="12561" max="12561" width="8.1796875" style="58" customWidth="1"/>
    <col min="12562" max="12800" width="8.7265625" style="58"/>
    <col min="12801" max="12801" width="1.54296875" style="58" customWidth="1"/>
    <col min="12802" max="12802" width="14.54296875" style="58" customWidth="1"/>
    <col min="12803" max="12811" width="6.08984375" style="58" customWidth="1"/>
    <col min="12812" max="12812" width="8.7265625" style="58"/>
    <col min="12813" max="12813" width="2" style="58" customWidth="1"/>
    <col min="12814" max="12814" width="14.81640625" style="58" customWidth="1"/>
    <col min="12815" max="12815" width="9.1796875" style="58" bestFit="1" customWidth="1"/>
    <col min="12816" max="12816" width="2" style="58" customWidth="1"/>
    <col min="12817" max="12817" width="8.1796875" style="58" customWidth="1"/>
    <col min="12818" max="13056" width="8.7265625" style="58"/>
    <col min="13057" max="13057" width="1.54296875" style="58" customWidth="1"/>
    <col min="13058" max="13058" width="14.54296875" style="58" customWidth="1"/>
    <col min="13059" max="13067" width="6.08984375" style="58" customWidth="1"/>
    <col min="13068" max="13068" width="8.7265625" style="58"/>
    <col min="13069" max="13069" width="2" style="58" customWidth="1"/>
    <col min="13070" max="13070" width="14.81640625" style="58" customWidth="1"/>
    <col min="13071" max="13071" width="9.1796875" style="58" bestFit="1" customWidth="1"/>
    <col min="13072" max="13072" width="2" style="58" customWidth="1"/>
    <col min="13073" max="13073" width="8.1796875" style="58" customWidth="1"/>
    <col min="13074" max="13312" width="8.7265625" style="58"/>
    <col min="13313" max="13313" width="1.54296875" style="58" customWidth="1"/>
    <col min="13314" max="13314" width="14.54296875" style="58" customWidth="1"/>
    <col min="13315" max="13323" width="6.08984375" style="58" customWidth="1"/>
    <col min="13324" max="13324" width="8.7265625" style="58"/>
    <col min="13325" max="13325" width="2" style="58" customWidth="1"/>
    <col min="13326" max="13326" width="14.81640625" style="58" customWidth="1"/>
    <col min="13327" max="13327" width="9.1796875" style="58" bestFit="1" customWidth="1"/>
    <col min="13328" max="13328" width="2" style="58" customWidth="1"/>
    <col min="13329" max="13329" width="8.1796875" style="58" customWidth="1"/>
    <col min="13330" max="13568" width="8.7265625" style="58"/>
    <col min="13569" max="13569" width="1.54296875" style="58" customWidth="1"/>
    <col min="13570" max="13570" width="14.54296875" style="58" customWidth="1"/>
    <col min="13571" max="13579" width="6.08984375" style="58" customWidth="1"/>
    <col min="13580" max="13580" width="8.7265625" style="58"/>
    <col min="13581" max="13581" width="2" style="58" customWidth="1"/>
    <col min="13582" max="13582" width="14.81640625" style="58" customWidth="1"/>
    <col min="13583" max="13583" width="9.1796875" style="58" bestFit="1" customWidth="1"/>
    <col min="13584" max="13584" width="2" style="58" customWidth="1"/>
    <col min="13585" max="13585" width="8.1796875" style="58" customWidth="1"/>
    <col min="13586" max="13824" width="8.7265625" style="58"/>
    <col min="13825" max="13825" width="1.54296875" style="58" customWidth="1"/>
    <col min="13826" max="13826" width="14.54296875" style="58" customWidth="1"/>
    <col min="13827" max="13835" width="6.08984375" style="58" customWidth="1"/>
    <col min="13836" max="13836" width="8.7265625" style="58"/>
    <col min="13837" max="13837" width="2" style="58" customWidth="1"/>
    <col min="13838" max="13838" width="14.81640625" style="58" customWidth="1"/>
    <col min="13839" max="13839" width="9.1796875" style="58" bestFit="1" customWidth="1"/>
    <col min="13840" max="13840" width="2" style="58" customWidth="1"/>
    <col min="13841" max="13841" width="8.1796875" style="58" customWidth="1"/>
    <col min="13842" max="14080" width="8.7265625" style="58"/>
    <col min="14081" max="14081" width="1.54296875" style="58" customWidth="1"/>
    <col min="14082" max="14082" width="14.54296875" style="58" customWidth="1"/>
    <col min="14083" max="14091" width="6.08984375" style="58" customWidth="1"/>
    <col min="14092" max="14092" width="8.7265625" style="58"/>
    <col min="14093" max="14093" width="2" style="58" customWidth="1"/>
    <col min="14094" max="14094" width="14.81640625" style="58" customWidth="1"/>
    <col min="14095" max="14095" width="9.1796875" style="58" bestFit="1" customWidth="1"/>
    <col min="14096" max="14096" width="2" style="58" customWidth="1"/>
    <col min="14097" max="14097" width="8.1796875" style="58" customWidth="1"/>
    <col min="14098" max="14336" width="8.7265625" style="58"/>
    <col min="14337" max="14337" width="1.54296875" style="58" customWidth="1"/>
    <col min="14338" max="14338" width="14.54296875" style="58" customWidth="1"/>
    <col min="14339" max="14347" width="6.08984375" style="58" customWidth="1"/>
    <col min="14348" max="14348" width="8.7265625" style="58"/>
    <col min="14349" max="14349" width="2" style="58" customWidth="1"/>
    <col min="14350" max="14350" width="14.81640625" style="58" customWidth="1"/>
    <col min="14351" max="14351" width="9.1796875" style="58" bestFit="1" customWidth="1"/>
    <col min="14352" max="14352" width="2" style="58" customWidth="1"/>
    <col min="14353" max="14353" width="8.1796875" style="58" customWidth="1"/>
    <col min="14354" max="14592" width="8.7265625" style="58"/>
    <col min="14593" max="14593" width="1.54296875" style="58" customWidth="1"/>
    <col min="14594" max="14594" width="14.54296875" style="58" customWidth="1"/>
    <col min="14595" max="14603" width="6.08984375" style="58" customWidth="1"/>
    <col min="14604" max="14604" width="8.7265625" style="58"/>
    <col min="14605" max="14605" width="2" style="58" customWidth="1"/>
    <col min="14606" max="14606" width="14.81640625" style="58" customWidth="1"/>
    <col min="14607" max="14607" width="9.1796875" style="58" bestFit="1" customWidth="1"/>
    <col min="14608" max="14608" width="2" style="58" customWidth="1"/>
    <col min="14609" max="14609" width="8.1796875" style="58" customWidth="1"/>
    <col min="14610" max="14848" width="8.7265625" style="58"/>
    <col min="14849" max="14849" width="1.54296875" style="58" customWidth="1"/>
    <col min="14850" max="14850" width="14.54296875" style="58" customWidth="1"/>
    <col min="14851" max="14859" width="6.08984375" style="58" customWidth="1"/>
    <col min="14860" max="14860" width="8.7265625" style="58"/>
    <col min="14861" max="14861" width="2" style="58" customWidth="1"/>
    <col min="14862" max="14862" width="14.81640625" style="58" customWidth="1"/>
    <col min="14863" max="14863" width="9.1796875" style="58" bestFit="1" customWidth="1"/>
    <col min="14864" max="14864" width="2" style="58" customWidth="1"/>
    <col min="14865" max="14865" width="8.1796875" style="58" customWidth="1"/>
    <col min="14866" max="15104" width="8.7265625" style="58"/>
    <col min="15105" max="15105" width="1.54296875" style="58" customWidth="1"/>
    <col min="15106" max="15106" width="14.54296875" style="58" customWidth="1"/>
    <col min="15107" max="15115" width="6.08984375" style="58" customWidth="1"/>
    <col min="15116" max="15116" width="8.7265625" style="58"/>
    <col min="15117" max="15117" width="2" style="58" customWidth="1"/>
    <col min="15118" max="15118" width="14.81640625" style="58" customWidth="1"/>
    <col min="15119" max="15119" width="9.1796875" style="58" bestFit="1" customWidth="1"/>
    <col min="15120" max="15120" width="2" style="58" customWidth="1"/>
    <col min="15121" max="15121" width="8.1796875" style="58" customWidth="1"/>
    <col min="15122" max="15360" width="8.7265625" style="58"/>
    <col min="15361" max="15361" width="1.54296875" style="58" customWidth="1"/>
    <col min="15362" max="15362" width="14.54296875" style="58" customWidth="1"/>
    <col min="15363" max="15371" width="6.08984375" style="58" customWidth="1"/>
    <col min="15372" max="15372" width="8.7265625" style="58"/>
    <col min="15373" max="15373" width="2" style="58" customWidth="1"/>
    <col min="15374" max="15374" width="14.81640625" style="58" customWidth="1"/>
    <col min="15375" max="15375" width="9.1796875" style="58" bestFit="1" customWidth="1"/>
    <col min="15376" max="15376" width="2" style="58" customWidth="1"/>
    <col min="15377" max="15377" width="8.1796875" style="58" customWidth="1"/>
    <col min="15378" max="15616" width="8.7265625" style="58"/>
    <col min="15617" max="15617" width="1.54296875" style="58" customWidth="1"/>
    <col min="15618" max="15618" width="14.54296875" style="58" customWidth="1"/>
    <col min="15619" max="15627" width="6.08984375" style="58" customWidth="1"/>
    <col min="15628" max="15628" width="8.7265625" style="58"/>
    <col min="15629" max="15629" width="2" style="58" customWidth="1"/>
    <col min="15630" max="15630" width="14.81640625" style="58" customWidth="1"/>
    <col min="15631" max="15631" width="9.1796875" style="58" bestFit="1" customWidth="1"/>
    <col min="15632" max="15632" width="2" style="58" customWidth="1"/>
    <col min="15633" max="15633" width="8.1796875" style="58" customWidth="1"/>
    <col min="15634" max="15872" width="8.7265625" style="58"/>
    <col min="15873" max="15873" width="1.54296875" style="58" customWidth="1"/>
    <col min="15874" max="15874" width="14.54296875" style="58" customWidth="1"/>
    <col min="15875" max="15883" width="6.08984375" style="58" customWidth="1"/>
    <col min="15884" max="15884" width="8.7265625" style="58"/>
    <col min="15885" max="15885" width="2" style="58" customWidth="1"/>
    <col min="15886" max="15886" width="14.81640625" style="58" customWidth="1"/>
    <col min="15887" max="15887" width="9.1796875" style="58" bestFit="1" customWidth="1"/>
    <col min="15888" max="15888" width="2" style="58" customWidth="1"/>
    <col min="15889" max="15889" width="8.1796875" style="58" customWidth="1"/>
    <col min="15890" max="16128" width="8.7265625" style="58"/>
    <col min="16129" max="16129" width="1.54296875" style="58" customWidth="1"/>
    <col min="16130" max="16130" width="14.54296875" style="58" customWidth="1"/>
    <col min="16131" max="16139" width="6.08984375" style="58" customWidth="1"/>
    <col min="16140" max="16140" width="8.7265625" style="58"/>
    <col min="16141" max="16141" width="2" style="58" customWidth="1"/>
    <col min="16142" max="16142" width="14.81640625" style="58" customWidth="1"/>
    <col min="16143" max="16143" width="9.1796875" style="58" bestFit="1" customWidth="1"/>
    <col min="16144" max="16144" width="2" style="58" customWidth="1"/>
    <col min="16145" max="16145" width="8.1796875" style="58" customWidth="1"/>
    <col min="16146" max="16384" width="8.7265625" style="58"/>
  </cols>
  <sheetData>
    <row r="1" spans="1:18" s="58" customFormat="1" ht="27" customHeight="1" x14ac:dyDescent="0.2">
      <c r="A1" s="119" t="s">
        <v>214</v>
      </c>
      <c r="B1" s="119"/>
      <c r="C1" s="119"/>
      <c r="D1" s="119"/>
      <c r="E1" s="119"/>
      <c r="F1" s="119"/>
      <c r="G1" s="119"/>
      <c r="H1" s="119"/>
      <c r="I1" s="119"/>
      <c r="J1" s="119"/>
      <c r="K1" s="190"/>
    </row>
    <row r="2" spans="1:18" s="58" customFormat="1" x14ac:dyDescent="0.2">
      <c r="H2" s="191"/>
      <c r="K2" s="136" t="s">
        <v>78</v>
      </c>
    </row>
    <row r="3" spans="1:18" s="58" customFormat="1" x14ac:dyDescent="0.2">
      <c r="A3" s="137" t="s">
        <v>215</v>
      </c>
      <c r="B3" s="137"/>
      <c r="C3" s="137" t="s">
        <v>140</v>
      </c>
      <c r="D3" s="137"/>
      <c r="E3" s="137"/>
      <c r="F3" s="137" t="s">
        <v>141</v>
      </c>
      <c r="G3" s="137"/>
      <c r="H3" s="137"/>
      <c r="I3" s="137" t="s">
        <v>81</v>
      </c>
      <c r="J3" s="137"/>
      <c r="K3" s="137"/>
    </row>
    <row r="4" spans="1:18" s="58" customFormat="1" x14ac:dyDescent="0.2">
      <c r="A4" s="137"/>
      <c r="B4" s="137"/>
      <c r="C4" s="139" t="s">
        <v>28</v>
      </c>
      <c r="D4" s="139" t="s">
        <v>8</v>
      </c>
      <c r="E4" s="139" t="s">
        <v>9</v>
      </c>
      <c r="F4" s="139" t="s">
        <v>28</v>
      </c>
      <c r="G4" s="139" t="s">
        <v>8</v>
      </c>
      <c r="H4" s="139" t="s">
        <v>9</v>
      </c>
      <c r="I4" s="139" t="s">
        <v>28</v>
      </c>
      <c r="J4" s="139" t="s">
        <v>8</v>
      </c>
      <c r="K4" s="139" t="s">
        <v>9</v>
      </c>
      <c r="N4" s="53" t="s">
        <v>215</v>
      </c>
      <c r="O4" s="139" t="s">
        <v>216</v>
      </c>
      <c r="Q4" s="139" t="s">
        <v>217</v>
      </c>
      <c r="R4" s="139" t="s">
        <v>218</v>
      </c>
    </row>
    <row r="5" spans="1:18" s="58" customFormat="1" ht="24" customHeight="1" x14ac:dyDescent="0.2">
      <c r="A5" s="192" t="s">
        <v>219</v>
      </c>
      <c r="B5" s="193"/>
      <c r="C5" s="31">
        <f t="shared" ref="C5:C20" si="0">D5+E5</f>
        <v>124</v>
      </c>
      <c r="D5" s="31">
        <f>SUM(D6:D8)</f>
        <v>91</v>
      </c>
      <c r="E5" s="31">
        <f>SUM(E6:E8)</f>
        <v>33</v>
      </c>
      <c r="F5" s="31">
        <f>G5+H5</f>
        <v>100</v>
      </c>
      <c r="G5" s="31">
        <f>SUM(G6:G8)</f>
        <v>77</v>
      </c>
      <c r="H5" s="31">
        <f>SUM(H6:H8)</f>
        <v>23</v>
      </c>
      <c r="I5" s="31">
        <f>J5+K5</f>
        <v>68</v>
      </c>
      <c r="J5" s="31">
        <f>SUM(J6:J8)</f>
        <v>52</v>
      </c>
      <c r="K5" s="31">
        <f>SUM(K6:K8)</f>
        <v>16</v>
      </c>
      <c r="M5" s="194"/>
      <c r="N5" s="195" t="s">
        <v>189</v>
      </c>
      <c r="O5" s="31">
        <v>90</v>
      </c>
      <c r="Q5" s="139" t="s">
        <v>188</v>
      </c>
      <c r="R5" s="31">
        <f>SUM(O5:O7)</f>
        <v>100</v>
      </c>
    </row>
    <row r="6" spans="1:18" s="58" customFormat="1" ht="24" customHeight="1" x14ac:dyDescent="0.2">
      <c r="A6" s="196"/>
      <c r="B6" s="197" t="s">
        <v>189</v>
      </c>
      <c r="C6" s="31">
        <f t="shared" si="0"/>
        <v>114</v>
      </c>
      <c r="D6" s="31">
        <v>82</v>
      </c>
      <c r="E6" s="31">
        <v>32</v>
      </c>
      <c r="F6" s="31">
        <f>G6+H6</f>
        <v>90</v>
      </c>
      <c r="G6" s="31">
        <v>69</v>
      </c>
      <c r="H6" s="31">
        <v>21</v>
      </c>
      <c r="I6" s="31">
        <f>J6+K6</f>
        <v>58</v>
      </c>
      <c r="J6" s="31">
        <v>43</v>
      </c>
      <c r="K6" s="31">
        <v>15</v>
      </c>
      <c r="N6" s="195" t="s">
        <v>190</v>
      </c>
      <c r="O6" s="31">
        <v>0</v>
      </c>
      <c r="Q6" s="139" t="s">
        <v>192</v>
      </c>
      <c r="R6" s="31">
        <f>SUM(O8:O10)</f>
        <v>950</v>
      </c>
    </row>
    <row r="7" spans="1:18" s="58" customFormat="1" ht="24" customHeight="1" x14ac:dyDescent="0.2">
      <c r="A7" s="196"/>
      <c r="B7" s="197" t="s">
        <v>190</v>
      </c>
      <c r="C7" s="31">
        <v>1</v>
      </c>
      <c r="D7" s="31">
        <v>1</v>
      </c>
      <c r="E7" s="175" t="s">
        <v>257</v>
      </c>
      <c r="F7" s="175" t="s">
        <v>257</v>
      </c>
      <c r="G7" s="175" t="s">
        <v>257</v>
      </c>
      <c r="H7" s="175" t="s">
        <v>257</v>
      </c>
      <c r="I7" s="175" t="s">
        <v>257</v>
      </c>
      <c r="J7" s="175" t="s">
        <v>257</v>
      </c>
      <c r="K7" s="175" t="s">
        <v>257</v>
      </c>
      <c r="N7" s="198" t="s">
        <v>191</v>
      </c>
      <c r="O7" s="31">
        <v>10</v>
      </c>
      <c r="Q7" s="139" t="s">
        <v>196</v>
      </c>
      <c r="R7" s="31">
        <f>SUM(O11:O22)</f>
        <v>4740</v>
      </c>
    </row>
    <row r="8" spans="1:18" s="58" customFormat="1" ht="24" customHeight="1" thickBot="1" x14ac:dyDescent="0.25">
      <c r="A8" s="199"/>
      <c r="B8" s="197" t="s">
        <v>191</v>
      </c>
      <c r="C8" s="31">
        <f t="shared" si="0"/>
        <v>9</v>
      </c>
      <c r="D8" s="31">
        <v>8</v>
      </c>
      <c r="E8" s="31">
        <v>1</v>
      </c>
      <c r="F8" s="31">
        <f>G8+H8</f>
        <v>10</v>
      </c>
      <c r="G8" s="31">
        <v>8</v>
      </c>
      <c r="H8" s="31">
        <v>2</v>
      </c>
      <c r="I8" s="31">
        <f>J8+K8</f>
        <v>10</v>
      </c>
      <c r="J8" s="31">
        <v>9</v>
      </c>
      <c r="K8" s="31">
        <v>1</v>
      </c>
      <c r="N8" s="200" t="s">
        <v>193</v>
      </c>
      <c r="O8" s="31">
        <v>1</v>
      </c>
      <c r="Q8" s="152" t="s">
        <v>220</v>
      </c>
      <c r="R8" s="56">
        <f>O23</f>
        <v>459</v>
      </c>
    </row>
    <row r="9" spans="1:18" s="58" customFormat="1" ht="24" customHeight="1" thickTop="1" x14ac:dyDescent="0.2">
      <c r="A9" s="192" t="s">
        <v>221</v>
      </c>
      <c r="B9" s="193"/>
      <c r="C9" s="31">
        <f t="shared" si="0"/>
        <v>978</v>
      </c>
      <c r="D9" s="31">
        <f>SUM(D10:D12)</f>
        <v>830</v>
      </c>
      <c r="E9" s="31">
        <f>SUM(E10:E12)</f>
        <v>148</v>
      </c>
      <c r="F9" s="31">
        <f>G9+H9</f>
        <v>950</v>
      </c>
      <c r="G9" s="31">
        <f>SUM(G10:G12)</f>
        <v>780</v>
      </c>
      <c r="H9" s="31">
        <f>SUM(H10:H12)</f>
        <v>170</v>
      </c>
      <c r="I9" s="31">
        <f>J9+K9</f>
        <v>921</v>
      </c>
      <c r="J9" s="31">
        <f>SUM(J10:J12)</f>
        <v>741</v>
      </c>
      <c r="K9" s="31">
        <f>SUM(K10:K12)</f>
        <v>180</v>
      </c>
      <c r="N9" s="200" t="s">
        <v>194</v>
      </c>
      <c r="O9" s="31">
        <v>675</v>
      </c>
      <c r="Q9" s="153" t="s">
        <v>7</v>
      </c>
      <c r="R9" s="201">
        <f>SUM(R5:R8)</f>
        <v>6249</v>
      </c>
    </row>
    <row r="10" spans="1:18" s="58" customFormat="1" ht="24" customHeight="1" x14ac:dyDescent="0.2">
      <c r="A10" s="196"/>
      <c r="B10" s="197" t="s">
        <v>193</v>
      </c>
      <c r="C10" s="175" t="s">
        <v>222</v>
      </c>
      <c r="D10" s="175" t="s">
        <v>212</v>
      </c>
      <c r="E10" s="175" t="s">
        <v>212</v>
      </c>
      <c r="F10" s="175" t="s">
        <v>222</v>
      </c>
      <c r="G10" s="175" t="s">
        <v>222</v>
      </c>
      <c r="H10" s="175">
        <v>1</v>
      </c>
      <c r="I10" s="175">
        <f>J10+K10</f>
        <v>4</v>
      </c>
      <c r="J10" s="175">
        <v>3</v>
      </c>
      <c r="K10" s="175">
        <v>1</v>
      </c>
      <c r="N10" s="200" t="s">
        <v>195</v>
      </c>
      <c r="O10" s="31">
        <v>274</v>
      </c>
    </row>
    <row r="11" spans="1:18" s="58" customFormat="1" ht="24" customHeight="1" x14ac:dyDescent="0.2">
      <c r="A11" s="196"/>
      <c r="B11" s="197" t="s">
        <v>194</v>
      </c>
      <c r="C11" s="31">
        <f t="shared" si="0"/>
        <v>711</v>
      </c>
      <c r="D11" s="31">
        <v>643</v>
      </c>
      <c r="E11" s="31">
        <v>68</v>
      </c>
      <c r="F11" s="31">
        <f t="shared" ref="F11:F28" si="1">G11+H11</f>
        <v>675</v>
      </c>
      <c r="G11" s="31">
        <v>606</v>
      </c>
      <c r="H11" s="31">
        <v>69</v>
      </c>
      <c r="I11" s="31">
        <f t="shared" ref="I11:I28" si="2">J11+K11</f>
        <v>681</v>
      </c>
      <c r="J11" s="31">
        <v>585</v>
      </c>
      <c r="K11" s="31">
        <v>96</v>
      </c>
      <c r="N11" s="140" t="s">
        <v>223</v>
      </c>
      <c r="O11" s="31">
        <v>40</v>
      </c>
    </row>
    <row r="12" spans="1:18" s="58" customFormat="1" ht="24" customHeight="1" x14ac:dyDescent="0.2">
      <c r="A12" s="199"/>
      <c r="B12" s="197" t="s">
        <v>195</v>
      </c>
      <c r="C12" s="31">
        <f t="shared" si="0"/>
        <v>267</v>
      </c>
      <c r="D12" s="31">
        <v>187</v>
      </c>
      <c r="E12" s="31">
        <v>80</v>
      </c>
      <c r="F12" s="31">
        <f t="shared" si="1"/>
        <v>274</v>
      </c>
      <c r="G12" s="31">
        <v>174</v>
      </c>
      <c r="H12" s="31">
        <v>100</v>
      </c>
      <c r="I12" s="31">
        <f t="shared" si="2"/>
        <v>236</v>
      </c>
      <c r="J12" s="31">
        <v>153</v>
      </c>
      <c r="K12" s="31">
        <v>83</v>
      </c>
      <c r="N12" s="200" t="s">
        <v>198</v>
      </c>
      <c r="O12" s="31">
        <v>128</v>
      </c>
    </row>
    <row r="13" spans="1:18" s="58" customFormat="1" ht="24" customHeight="1" x14ac:dyDescent="0.2">
      <c r="A13" s="192" t="s">
        <v>224</v>
      </c>
      <c r="B13" s="193"/>
      <c r="C13" s="31">
        <f t="shared" si="0"/>
        <v>4706</v>
      </c>
      <c r="D13" s="31">
        <f>SUM(D14:D27)</f>
        <v>2381</v>
      </c>
      <c r="E13" s="31">
        <f>SUM(E14:E27)</f>
        <v>2325</v>
      </c>
      <c r="F13" s="31">
        <f t="shared" si="1"/>
        <v>4740</v>
      </c>
      <c r="G13" s="31">
        <f>SUM(G14:G27)</f>
        <v>2355</v>
      </c>
      <c r="H13" s="31">
        <f>SUM(H14:H27)</f>
        <v>2385</v>
      </c>
      <c r="I13" s="31">
        <f t="shared" si="2"/>
        <v>4956</v>
      </c>
      <c r="J13" s="31">
        <f>SUM(J14:J27)</f>
        <v>2363</v>
      </c>
      <c r="K13" s="31">
        <f>SUM(K14:K27)</f>
        <v>2593</v>
      </c>
      <c r="N13" s="200" t="s">
        <v>199</v>
      </c>
      <c r="O13" s="31">
        <v>244</v>
      </c>
    </row>
    <row r="14" spans="1:18" s="58" customFormat="1" ht="24" customHeight="1" x14ac:dyDescent="0.2">
      <c r="A14" s="196"/>
      <c r="B14" s="140" t="s">
        <v>197</v>
      </c>
      <c r="C14" s="31">
        <f t="shared" si="0"/>
        <v>38</v>
      </c>
      <c r="D14" s="31">
        <v>30</v>
      </c>
      <c r="E14" s="31">
        <v>8</v>
      </c>
      <c r="F14" s="31">
        <f t="shared" si="1"/>
        <v>40</v>
      </c>
      <c r="G14" s="31">
        <v>31</v>
      </c>
      <c r="H14" s="31">
        <v>9</v>
      </c>
      <c r="I14" s="31">
        <f t="shared" si="2"/>
        <v>35</v>
      </c>
      <c r="J14" s="31">
        <v>30</v>
      </c>
      <c r="K14" s="31">
        <v>5</v>
      </c>
      <c r="N14" s="200" t="s">
        <v>200</v>
      </c>
      <c r="O14" s="31">
        <v>938</v>
      </c>
    </row>
    <row r="15" spans="1:18" s="58" customFormat="1" ht="24" customHeight="1" x14ac:dyDescent="0.2">
      <c r="A15" s="196"/>
      <c r="B15" s="197" t="s">
        <v>198</v>
      </c>
      <c r="C15" s="31">
        <f t="shared" si="0"/>
        <v>120</v>
      </c>
      <c r="D15" s="31">
        <v>80</v>
      </c>
      <c r="E15" s="31">
        <v>40</v>
      </c>
      <c r="F15" s="31">
        <f t="shared" si="1"/>
        <v>128</v>
      </c>
      <c r="G15" s="31">
        <v>86</v>
      </c>
      <c r="H15" s="31">
        <v>42</v>
      </c>
      <c r="I15" s="31">
        <f t="shared" si="2"/>
        <v>135</v>
      </c>
      <c r="J15" s="31">
        <v>89</v>
      </c>
      <c r="K15" s="31">
        <v>46</v>
      </c>
      <c r="N15" s="200" t="s">
        <v>225</v>
      </c>
      <c r="O15" s="31">
        <v>452</v>
      </c>
    </row>
    <row r="16" spans="1:18" s="58" customFormat="1" ht="24" customHeight="1" x14ac:dyDescent="0.2">
      <c r="A16" s="196"/>
      <c r="B16" s="200" t="s">
        <v>199</v>
      </c>
      <c r="C16" s="31">
        <f t="shared" si="0"/>
        <v>263</v>
      </c>
      <c r="D16" s="31">
        <v>225</v>
      </c>
      <c r="E16" s="31">
        <v>38</v>
      </c>
      <c r="F16" s="31">
        <f t="shared" si="1"/>
        <v>244</v>
      </c>
      <c r="G16" s="31">
        <v>208</v>
      </c>
      <c r="H16" s="31">
        <v>36</v>
      </c>
      <c r="I16" s="31">
        <f t="shared" si="2"/>
        <v>226</v>
      </c>
      <c r="J16" s="31">
        <v>182</v>
      </c>
      <c r="K16" s="31">
        <v>44</v>
      </c>
      <c r="N16" s="200" t="s">
        <v>201</v>
      </c>
      <c r="O16" s="31">
        <v>80</v>
      </c>
    </row>
    <row r="17" spans="1:20" s="58" customFormat="1" ht="24" customHeight="1" x14ac:dyDescent="0.2">
      <c r="A17" s="196"/>
      <c r="B17" s="197" t="s">
        <v>200</v>
      </c>
      <c r="C17" s="31">
        <f t="shared" si="0"/>
        <v>961</v>
      </c>
      <c r="D17" s="31">
        <v>489</v>
      </c>
      <c r="E17" s="31">
        <v>472</v>
      </c>
      <c r="F17" s="31">
        <f t="shared" si="1"/>
        <v>938</v>
      </c>
      <c r="G17" s="31">
        <v>447</v>
      </c>
      <c r="H17" s="31">
        <v>491</v>
      </c>
      <c r="I17" s="31">
        <f t="shared" si="2"/>
        <v>943</v>
      </c>
      <c r="J17" s="31">
        <v>433</v>
      </c>
      <c r="K17" s="31">
        <v>510</v>
      </c>
      <c r="N17" s="200" t="s">
        <v>202</v>
      </c>
      <c r="O17" s="31">
        <v>128</v>
      </c>
    </row>
    <row r="18" spans="1:20" s="58" customFormat="1" ht="24" customHeight="1" x14ac:dyDescent="0.2">
      <c r="A18" s="196"/>
      <c r="B18" s="197" t="s">
        <v>201</v>
      </c>
      <c r="C18" s="31">
        <f t="shared" si="0"/>
        <v>117</v>
      </c>
      <c r="D18" s="31">
        <v>45</v>
      </c>
      <c r="E18" s="31">
        <v>72</v>
      </c>
      <c r="F18" s="31">
        <f t="shared" si="1"/>
        <v>80</v>
      </c>
      <c r="G18" s="31">
        <v>37</v>
      </c>
      <c r="H18" s="31">
        <v>43</v>
      </c>
      <c r="I18" s="31">
        <f t="shared" si="2"/>
        <v>103</v>
      </c>
      <c r="J18" s="31">
        <v>42</v>
      </c>
      <c r="K18" s="31">
        <v>61</v>
      </c>
      <c r="L18" s="52"/>
      <c r="M18" s="52"/>
      <c r="N18" s="200" t="s">
        <v>207</v>
      </c>
      <c r="O18" s="31">
        <v>917</v>
      </c>
    </row>
    <row r="19" spans="1:20" s="58" customFormat="1" ht="24" customHeight="1" x14ac:dyDescent="0.2">
      <c r="A19" s="196"/>
      <c r="B19" s="197" t="s">
        <v>202</v>
      </c>
      <c r="C19" s="31">
        <f t="shared" si="0"/>
        <v>121</v>
      </c>
      <c r="D19" s="31">
        <v>78</v>
      </c>
      <c r="E19" s="31">
        <v>43</v>
      </c>
      <c r="F19" s="31">
        <f t="shared" si="1"/>
        <v>128</v>
      </c>
      <c r="G19" s="31">
        <v>81</v>
      </c>
      <c r="H19" s="31">
        <v>47</v>
      </c>
      <c r="I19" s="31">
        <f t="shared" si="2"/>
        <v>134</v>
      </c>
      <c r="J19" s="31">
        <v>85</v>
      </c>
      <c r="K19" s="31">
        <v>49</v>
      </c>
      <c r="L19" s="52"/>
      <c r="M19" s="52"/>
      <c r="N19" s="54" t="s">
        <v>206</v>
      </c>
      <c r="O19" s="31">
        <v>346</v>
      </c>
    </row>
    <row r="20" spans="1:20" s="58" customFormat="1" ht="24" customHeight="1" x14ac:dyDescent="0.2">
      <c r="A20" s="196"/>
      <c r="B20" s="197" t="s">
        <v>226</v>
      </c>
      <c r="C20" s="31">
        <f t="shared" si="0"/>
        <v>166</v>
      </c>
      <c r="D20" s="31">
        <v>113</v>
      </c>
      <c r="E20" s="31">
        <v>53</v>
      </c>
      <c r="F20" s="31">
        <f t="shared" si="1"/>
        <v>201</v>
      </c>
      <c r="G20" s="31">
        <v>146</v>
      </c>
      <c r="H20" s="31">
        <v>55</v>
      </c>
      <c r="I20" s="31">
        <f t="shared" si="2"/>
        <v>245</v>
      </c>
      <c r="J20" s="31">
        <v>153</v>
      </c>
      <c r="K20" s="31">
        <v>92</v>
      </c>
      <c r="N20" s="54" t="s">
        <v>227</v>
      </c>
      <c r="O20" s="31">
        <v>70</v>
      </c>
      <c r="T20" s="177"/>
    </row>
    <row r="21" spans="1:20" s="58" customFormat="1" ht="24" customHeight="1" x14ac:dyDescent="0.2">
      <c r="A21" s="196"/>
      <c r="B21" s="197" t="s">
        <v>225</v>
      </c>
      <c r="C21" s="31">
        <f>D21+E21</f>
        <v>482</v>
      </c>
      <c r="D21" s="31">
        <v>185</v>
      </c>
      <c r="E21" s="31">
        <v>297</v>
      </c>
      <c r="F21" s="31">
        <f t="shared" si="1"/>
        <v>452</v>
      </c>
      <c r="G21" s="31">
        <v>182</v>
      </c>
      <c r="H21" s="31">
        <v>270</v>
      </c>
      <c r="I21" s="31">
        <f t="shared" si="2"/>
        <v>472</v>
      </c>
      <c r="J21" s="31">
        <v>205</v>
      </c>
      <c r="K21" s="31">
        <v>267</v>
      </c>
      <c r="N21" s="54" t="s">
        <v>209</v>
      </c>
      <c r="O21" s="31">
        <v>1091</v>
      </c>
    </row>
    <row r="22" spans="1:20" s="58" customFormat="1" ht="24" customHeight="1" x14ac:dyDescent="0.2">
      <c r="A22" s="196"/>
      <c r="B22" s="200" t="s">
        <v>228</v>
      </c>
      <c r="C22" s="175" t="s">
        <v>222</v>
      </c>
      <c r="D22" s="31">
        <v>120</v>
      </c>
      <c r="E22" s="31">
        <v>141</v>
      </c>
      <c r="F22" s="31">
        <f t="shared" si="1"/>
        <v>250</v>
      </c>
      <c r="G22" s="31">
        <v>111</v>
      </c>
      <c r="H22" s="31">
        <v>139</v>
      </c>
      <c r="I22" s="31">
        <f t="shared" si="2"/>
        <v>212</v>
      </c>
      <c r="J22" s="31">
        <v>84</v>
      </c>
      <c r="K22" s="31">
        <v>128</v>
      </c>
      <c r="N22" s="54" t="s">
        <v>210</v>
      </c>
      <c r="O22" s="31">
        <v>306</v>
      </c>
    </row>
    <row r="23" spans="1:20" s="58" customFormat="1" ht="24" customHeight="1" thickBot="1" x14ac:dyDescent="0.25">
      <c r="A23" s="196"/>
      <c r="B23" s="197" t="s">
        <v>206</v>
      </c>
      <c r="C23" s="31">
        <f t="shared" ref="C23:C28" si="3">D23+E23</f>
        <v>350</v>
      </c>
      <c r="D23" s="31">
        <v>133</v>
      </c>
      <c r="E23" s="31">
        <v>217</v>
      </c>
      <c r="F23" s="31">
        <f t="shared" si="1"/>
        <v>346</v>
      </c>
      <c r="G23" s="31">
        <v>130</v>
      </c>
      <c r="H23" s="31">
        <v>216</v>
      </c>
      <c r="I23" s="31">
        <f t="shared" si="2"/>
        <v>416</v>
      </c>
      <c r="J23" s="31">
        <v>146</v>
      </c>
      <c r="K23" s="31">
        <v>270</v>
      </c>
      <c r="N23" s="55" t="s">
        <v>229</v>
      </c>
      <c r="O23" s="56">
        <v>459</v>
      </c>
    </row>
    <row r="24" spans="1:20" s="58" customFormat="1" ht="24" customHeight="1" thickTop="1" x14ac:dyDescent="0.2">
      <c r="A24" s="196"/>
      <c r="B24" s="197" t="s">
        <v>207</v>
      </c>
      <c r="C24" s="31">
        <f t="shared" si="3"/>
        <v>798</v>
      </c>
      <c r="D24" s="31">
        <v>239</v>
      </c>
      <c r="E24" s="31">
        <v>559</v>
      </c>
      <c r="F24" s="31">
        <f t="shared" si="1"/>
        <v>917</v>
      </c>
      <c r="G24" s="31">
        <v>287</v>
      </c>
      <c r="H24" s="31">
        <v>630</v>
      </c>
      <c r="I24" s="31">
        <f t="shared" si="2"/>
        <v>1074</v>
      </c>
      <c r="J24" s="31">
        <v>333</v>
      </c>
      <c r="K24" s="31">
        <v>741</v>
      </c>
      <c r="N24" s="57" t="s">
        <v>144</v>
      </c>
      <c r="O24" s="42">
        <f>SUM(O5:O23)</f>
        <v>6249</v>
      </c>
    </row>
    <row r="25" spans="1:20" s="58" customFormat="1" ht="24" customHeight="1" x14ac:dyDescent="0.2">
      <c r="A25" s="196"/>
      <c r="B25" s="197" t="s">
        <v>227</v>
      </c>
      <c r="C25" s="31">
        <f t="shared" si="3"/>
        <v>60</v>
      </c>
      <c r="D25" s="31">
        <v>36</v>
      </c>
      <c r="E25" s="31">
        <v>24</v>
      </c>
      <c r="F25" s="31">
        <f t="shared" si="1"/>
        <v>70</v>
      </c>
      <c r="G25" s="31">
        <v>48</v>
      </c>
      <c r="H25" s="31">
        <v>22</v>
      </c>
      <c r="I25" s="31">
        <f t="shared" si="2"/>
        <v>53</v>
      </c>
      <c r="J25" s="31">
        <v>30</v>
      </c>
      <c r="K25" s="31">
        <v>23</v>
      </c>
    </row>
    <row r="26" spans="1:20" s="58" customFormat="1" ht="24" customHeight="1" x14ac:dyDescent="0.2">
      <c r="A26" s="196"/>
      <c r="B26" s="197" t="s">
        <v>209</v>
      </c>
      <c r="C26" s="31">
        <f t="shared" si="3"/>
        <v>692</v>
      </c>
      <c r="D26" s="31">
        <v>441</v>
      </c>
      <c r="E26" s="31">
        <v>251</v>
      </c>
      <c r="F26" s="31">
        <f t="shared" si="1"/>
        <v>640</v>
      </c>
      <c r="G26" s="31">
        <v>378</v>
      </c>
      <c r="H26" s="31">
        <v>262</v>
      </c>
      <c r="I26" s="31">
        <f t="shared" si="2"/>
        <v>566</v>
      </c>
      <c r="J26" s="31">
        <v>351</v>
      </c>
      <c r="K26" s="31">
        <v>215</v>
      </c>
    </row>
    <row r="27" spans="1:20" s="58" customFormat="1" ht="24" customHeight="1" x14ac:dyDescent="0.2">
      <c r="A27" s="199"/>
      <c r="B27" s="197" t="s">
        <v>210</v>
      </c>
      <c r="C27" s="31">
        <f t="shared" si="3"/>
        <v>277</v>
      </c>
      <c r="D27" s="31">
        <v>167</v>
      </c>
      <c r="E27" s="31">
        <v>110</v>
      </c>
      <c r="F27" s="31">
        <f t="shared" si="1"/>
        <v>306</v>
      </c>
      <c r="G27" s="31">
        <v>183</v>
      </c>
      <c r="H27" s="31">
        <v>123</v>
      </c>
      <c r="I27" s="31">
        <f t="shared" si="2"/>
        <v>342</v>
      </c>
      <c r="J27" s="31">
        <v>200</v>
      </c>
      <c r="K27" s="31">
        <v>142</v>
      </c>
    </row>
    <row r="28" spans="1:20" s="58" customFormat="1" ht="24" customHeight="1" x14ac:dyDescent="0.2">
      <c r="A28" s="193" t="s">
        <v>220</v>
      </c>
      <c r="B28" s="193"/>
      <c r="C28" s="31">
        <f t="shared" si="3"/>
        <v>436</v>
      </c>
      <c r="D28" s="31">
        <v>273</v>
      </c>
      <c r="E28" s="31">
        <v>163</v>
      </c>
      <c r="F28" s="31">
        <f t="shared" si="1"/>
        <v>459</v>
      </c>
      <c r="G28" s="31">
        <v>260</v>
      </c>
      <c r="H28" s="31">
        <v>199</v>
      </c>
      <c r="I28" s="31">
        <f t="shared" si="2"/>
        <v>359</v>
      </c>
      <c r="J28" s="31">
        <v>208</v>
      </c>
      <c r="K28" s="31">
        <v>151</v>
      </c>
    </row>
    <row r="29" spans="1:20" s="58" customFormat="1" ht="24" customHeight="1" x14ac:dyDescent="0.2">
      <c r="A29" s="137" t="s">
        <v>230</v>
      </c>
      <c r="B29" s="137"/>
      <c r="C29" s="31">
        <f t="shared" ref="C29:H29" si="4">C5+C9+C13+C28</f>
        <v>6244</v>
      </c>
      <c r="D29" s="31">
        <f t="shared" si="4"/>
        <v>3575</v>
      </c>
      <c r="E29" s="31">
        <f t="shared" si="4"/>
        <v>2669</v>
      </c>
      <c r="F29" s="31">
        <f t="shared" si="4"/>
        <v>6249</v>
      </c>
      <c r="G29" s="31">
        <f t="shared" si="4"/>
        <v>3472</v>
      </c>
      <c r="H29" s="31">
        <f t="shared" si="4"/>
        <v>2777</v>
      </c>
      <c r="I29" s="31">
        <f>I5+I9+I13+I28</f>
        <v>6304</v>
      </c>
      <c r="J29" s="31">
        <f>J5+J9+J13+J28</f>
        <v>3364</v>
      </c>
      <c r="K29" s="31">
        <f>K5+K9+K13+K28</f>
        <v>2940</v>
      </c>
    </row>
    <row r="30" spans="1:20" s="58" customFormat="1" x14ac:dyDescent="0.2">
      <c r="I30" s="202"/>
      <c r="K30" s="136" t="s">
        <v>102</v>
      </c>
    </row>
  </sheetData>
  <mergeCells count="10">
    <mergeCell ref="A9:B9"/>
    <mergeCell ref="A13:B13"/>
    <mergeCell ref="A28:B28"/>
    <mergeCell ref="A29:B29"/>
    <mergeCell ref="A1:K1"/>
    <mergeCell ref="A3:B4"/>
    <mergeCell ref="C3:E3"/>
    <mergeCell ref="F3:H3"/>
    <mergeCell ref="I3:K3"/>
    <mergeCell ref="A5:B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D6C8-C2A6-41EB-A4A8-E91B74131202}">
  <sheetPr>
    <pageSetUpPr fitToPage="1"/>
  </sheetPr>
  <dimension ref="A1:U55"/>
  <sheetViews>
    <sheetView view="pageBreakPreview" zoomScaleNormal="60" zoomScaleSheetLayoutView="100" workbookViewId="0">
      <pane xSplit="2" ySplit="1" topLeftCell="C18" activePane="bottomRight" state="frozen"/>
      <selection activeCell="F14" sqref="F14"/>
      <selection pane="topRight" activeCell="F14" sqref="F14"/>
      <selection pane="bottomLeft" activeCell="F14" sqref="F14"/>
      <selection pane="bottomRight" activeCell="D39" sqref="D39"/>
    </sheetView>
  </sheetViews>
  <sheetFormatPr defaultRowHeight="13.2" x14ac:dyDescent="0.2"/>
  <cols>
    <col min="1" max="1" width="1.54296875" style="58" customWidth="1"/>
    <col min="2" max="2" width="15.81640625" style="58" customWidth="1"/>
    <col min="3" max="20" width="6.6328125" style="58" customWidth="1"/>
    <col min="21" max="256" width="8.7265625" style="58"/>
    <col min="257" max="257" width="1.54296875" style="58" customWidth="1"/>
    <col min="258" max="258" width="15.81640625" style="58" customWidth="1"/>
    <col min="259" max="276" width="6.6328125" style="58" customWidth="1"/>
    <col min="277" max="512" width="8.7265625" style="58"/>
    <col min="513" max="513" width="1.54296875" style="58" customWidth="1"/>
    <col min="514" max="514" width="15.81640625" style="58" customWidth="1"/>
    <col min="515" max="532" width="6.6328125" style="58" customWidth="1"/>
    <col min="533" max="768" width="8.7265625" style="58"/>
    <col min="769" max="769" width="1.54296875" style="58" customWidth="1"/>
    <col min="770" max="770" width="15.81640625" style="58" customWidth="1"/>
    <col min="771" max="788" width="6.6328125" style="58" customWidth="1"/>
    <col min="789" max="1024" width="8.7265625" style="58"/>
    <col min="1025" max="1025" width="1.54296875" style="58" customWidth="1"/>
    <col min="1026" max="1026" width="15.81640625" style="58" customWidth="1"/>
    <col min="1027" max="1044" width="6.6328125" style="58" customWidth="1"/>
    <col min="1045" max="1280" width="8.7265625" style="58"/>
    <col min="1281" max="1281" width="1.54296875" style="58" customWidth="1"/>
    <col min="1282" max="1282" width="15.81640625" style="58" customWidth="1"/>
    <col min="1283" max="1300" width="6.6328125" style="58" customWidth="1"/>
    <col min="1301" max="1536" width="8.7265625" style="58"/>
    <col min="1537" max="1537" width="1.54296875" style="58" customWidth="1"/>
    <col min="1538" max="1538" width="15.81640625" style="58" customWidth="1"/>
    <col min="1539" max="1556" width="6.6328125" style="58" customWidth="1"/>
    <col min="1557" max="1792" width="8.7265625" style="58"/>
    <col min="1793" max="1793" width="1.54296875" style="58" customWidth="1"/>
    <col min="1794" max="1794" width="15.81640625" style="58" customWidth="1"/>
    <col min="1795" max="1812" width="6.6328125" style="58" customWidth="1"/>
    <col min="1813" max="2048" width="8.7265625" style="58"/>
    <col min="2049" max="2049" width="1.54296875" style="58" customWidth="1"/>
    <col min="2050" max="2050" width="15.81640625" style="58" customWidth="1"/>
    <col min="2051" max="2068" width="6.6328125" style="58" customWidth="1"/>
    <col min="2069" max="2304" width="8.7265625" style="58"/>
    <col min="2305" max="2305" width="1.54296875" style="58" customWidth="1"/>
    <col min="2306" max="2306" width="15.81640625" style="58" customWidth="1"/>
    <col min="2307" max="2324" width="6.6328125" style="58" customWidth="1"/>
    <col min="2325" max="2560" width="8.7265625" style="58"/>
    <col min="2561" max="2561" width="1.54296875" style="58" customWidth="1"/>
    <col min="2562" max="2562" width="15.81640625" style="58" customWidth="1"/>
    <col min="2563" max="2580" width="6.6328125" style="58" customWidth="1"/>
    <col min="2581" max="2816" width="8.7265625" style="58"/>
    <col min="2817" max="2817" width="1.54296875" style="58" customWidth="1"/>
    <col min="2818" max="2818" width="15.81640625" style="58" customWidth="1"/>
    <col min="2819" max="2836" width="6.6328125" style="58" customWidth="1"/>
    <col min="2837" max="3072" width="8.7265625" style="58"/>
    <col min="3073" max="3073" width="1.54296875" style="58" customWidth="1"/>
    <col min="3074" max="3074" width="15.81640625" style="58" customWidth="1"/>
    <col min="3075" max="3092" width="6.6328125" style="58" customWidth="1"/>
    <col min="3093" max="3328" width="8.7265625" style="58"/>
    <col min="3329" max="3329" width="1.54296875" style="58" customWidth="1"/>
    <col min="3330" max="3330" width="15.81640625" style="58" customWidth="1"/>
    <col min="3331" max="3348" width="6.6328125" style="58" customWidth="1"/>
    <col min="3349" max="3584" width="8.7265625" style="58"/>
    <col min="3585" max="3585" width="1.54296875" style="58" customWidth="1"/>
    <col min="3586" max="3586" width="15.81640625" style="58" customWidth="1"/>
    <col min="3587" max="3604" width="6.6328125" style="58" customWidth="1"/>
    <col min="3605" max="3840" width="8.7265625" style="58"/>
    <col min="3841" max="3841" width="1.54296875" style="58" customWidth="1"/>
    <col min="3842" max="3842" width="15.81640625" style="58" customWidth="1"/>
    <col min="3843" max="3860" width="6.6328125" style="58" customWidth="1"/>
    <col min="3861" max="4096" width="8.7265625" style="58"/>
    <col min="4097" max="4097" width="1.54296875" style="58" customWidth="1"/>
    <col min="4098" max="4098" width="15.81640625" style="58" customWidth="1"/>
    <col min="4099" max="4116" width="6.6328125" style="58" customWidth="1"/>
    <col min="4117" max="4352" width="8.7265625" style="58"/>
    <col min="4353" max="4353" width="1.54296875" style="58" customWidth="1"/>
    <col min="4354" max="4354" width="15.81640625" style="58" customWidth="1"/>
    <col min="4355" max="4372" width="6.6328125" style="58" customWidth="1"/>
    <col min="4373" max="4608" width="8.7265625" style="58"/>
    <col min="4609" max="4609" width="1.54296875" style="58" customWidth="1"/>
    <col min="4610" max="4610" width="15.81640625" style="58" customWidth="1"/>
    <col min="4611" max="4628" width="6.6328125" style="58" customWidth="1"/>
    <col min="4629" max="4864" width="8.7265625" style="58"/>
    <col min="4865" max="4865" width="1.54296875" style="58" customWidth="1"/>
    <col min="4866" max="4866" width="15.81640625" style="58" customWidth="1"/>
    <col min="4867" max="4884" width="6.6328125" style="58" customWidth="1"/>
    <col min="4885" max="5120" width="8.7265625" style="58"/>
    <col min="5121" max="5121" width="1.54296875" style="58" customWidth="1"/>
    <col min="5122" max="5122" width="15.81640625" style="58" customWidth="1"/>
    <col min="5123" max="5140" width="6.6328125" style="58" customWidth="1"/>
    <col min="5141" max="5376" width="8.7265625" style="58"/>
    <col min="5377" max="5377" width="1.54296875" style="58" customWidth="1"/>
    <col min="5378" max="5378" width="15.81640625" style="58" customWidth="1"/>
    <col min="5379" max="5396" width="6.6328125" style="58" customWidth="1"/>
    <col min="5397" max="5632" width="8.7265625" style="58"/>
    <col min="5633" max="5633" width="1.54296875" style="58" customWidth="1"/>
    <col min="5634" max="5634" width="15.81640625" style="58" customWidth="1"/>
    <col min="5635" max="5652" width="6.6328125" style="58" customWidth="1"/>
    <col min="5653" max="5888" width="8.7265625" style="58"/>
    <col min="5889" max="5889" width="1.54296875" style="58" customWidth="1"/>
    <col min="5890" max="5890" width="15.81640625" style="58" customWidth="1"/>
    <col min="5891" max="5908" width="6.6328125" style="58" customWidth="1"/>
    <col min="5909" max="6144" width="8.7265625" style="58"/>
    <col min="6145" max="6145" width="1.54296875" style="58" customWidth="1"/>
    <col min="6146" max="6146" width="15.81640625" style="58" customWidth="1"/>
    <col min="6147" max="6164" width="6.6328125" style="58" customWidth="1"/>
    <col min="6165" max="6400" width="8.7265625" style="58"/>
    <col min="6401" max="6401" width="1.54296875" style="58" customWidth="1"/>
    <col min="6402" max="6402" width="15.81640625" style="58" customWidth="1"/>
    <col min="6403" max="6420" width="6.6328125" style="58" customWidth="1"/>
    <col min="6421" max="6656" width="8.7265625" style="58"/>
    <col min="6657" max="6657" width="1.54296875" style="58" customWidth="1"/>
    <col min="6658" max="6658" width="15.81640625" style="58" customWidth="1"/>
    <col min="6659" max="6676" width="6.6328125" style="58" customWidth="1"/>
    <col min="6677" max="6912" width="8.7265625" style="58"/>
    <col min="6913" max="6913" width="1.54296875" style="58" customWidth="1"/>
    <col min="6914" max="6914" width="15.81640625" style="58" customWidth="1"/>
    <col min="6915" max="6932" width="6.6328125" style="58" customWidth="1"/>
    <col min="6933" max="7168" width="8.7265625" style="58"/>
    <col min="7169" max="7169" width="1.54296875" style="58" customWidth="1"/>
    <col min="7170" max="7170" width="15.81640625" style="58" customWidth="1"/>
    <col min="7171" max="7188" width="6.6328125" style="58" customWidth="1"/>
    <col min="7189" max="7424" width="8.7265625" style="58"/>
    <col min="7425" max="7425" width="1.54296875" style="58" customWidth="1"/>
    <col min="7426" max="7426" width="15.81640625" style="58" customWidth="1"/>
    <col min="7427" max="7444" width="6.6328125" style="58" customWidth="1"/>
    <col min="7445" max="7680" width="8.7265625" style="58"/>
    <col min="7681" max="7681" width="1.54296875" style="58" customWidth="1"/>
    <col min="7682" max="7682" width="15.81640625" style="58" customWidth="1"/>
    <col min="7683" max="7700" width="6.6328125" style="58" customWidth="1"/>
    <col min="7701" max="7936" width="8.7265625" style="58"/>
    <col min="7937" max="7937" width="1.54296875" style="58" customWidth="1"/>
    <col min="7938" max="7938" width="15.81640625" style="58" customWidth="1"/>
    <col min="7939" max="7956" width="6.6328125" style="58" customWidth="1"/>
    <col min="7957" max="8192" width="8.7265625" style="58"/>
    <col min="8193" max="8193" width="1.54296875" style="58" customWidth="1"/>
    <col min="8194" max="8194" width="15.81640625" style="58" customWidth="1"/>
    <col min="8195" max="8212" width="6.6328125" style="58" customWidth="1"/>
    <col min="8213" max="8448" width="8.7265625" style="58"/>
    <col min="8449" max="8449" width="1.54296875" style="58" customWidth="1"/>
    <col min="8450" max="8450" width="15.81640625" style="58" customWidth="1"/>
    <col min="8451" max="8468" width="6.6328125" style="58" customWidth="1"/>
    <col min="8469" max="8704" width="8.7265625" style="58"/>
    <col min="8705" max="8705" width="1.54296875" style="58" customWidth="1"/>
    <col min="8706" max="8706" width="15.81640625" style="58" customWidth="1"/>
    <col min="8707" max="8724" width="6.6328125" style="58" customWidth="1"/>
    <col min="8725" max="8960" width="8.7265625" style="58"/>
    <col min="8961" max="8961" width="1.54296875" style="58" customWidth="1"/>
    <col min="8962" max="8962" width="15.81640625" style="58" customWidth="1"/>
    <col min="8963" max="8980" width="6.6328125" style="58" customWidth="1"/>
    <col min="8981" max="9216" width="8.7265625" style="58"/>
    <col min="9217" max="9217" width="1.54296875" style="58" customWidth="1"/>
    <col min="9218" max="9218" width="15.81640625" style="58" customWidth="1"/>
    <col min="9219" max="9236" width="6.6328125" style="58" customWidth="1"/>
    <col min="9237" max="9472" width="8.7265625" style="58"/>
    <col min="9473" max="9473" width="1.54296875" style="58" customWidth="1"/>
    <col min="9474" max="9474" width="15.81640625" style="58" customWidth="1"/>
    <col min="9475" max="9492" width="6.6328125" style="58" customWidth="1"/>
    <col min="9493" max="9728" width="8.7265625" style="58"/>
    <col min="9729" max="9729" width="1.54296875" style="58" customWidth="1"/>
    <col min="9730" max="9730" width="15.81640625" style="58" customWidth="1"/>
    <col min="9731" max="9748" width="6.6328125" style="58" customWidth="1"/>
    <col min="9749" max="9984" width="8.7265625" style="58"/>
    <col min="9985" max="9985" width="1.54296875" style="58" customWidth="1"/>
    <col min="9986" max="9986" width="15.81640625" style="58" customWidth="1"/>
    <col min="9987" max="10004" width="6.6328125" style="58" customWidth="1"/>
    <col min="10005" max="10240" width="8.7265625" style="58"/>
    <col min="10241" max="10241" width="1.54296875" style="58" customWidth="1"/>
    <col min="10242" max="10242" width="15.81640625" style="58" customWidth="1"/>
    <col min="10243" max="10260" width="6.6328125" style="58" customWidth="1"/>
    <col min="10261" max="10496" width="8.7265625" style="58"/>
    <col min="10497" max="10497" width="1.54296875" style="58" customWidth="1"/>
    <col min="10498" max="10498" width="15.81640625" style="58" customWidth="1"/>
    <col min="10499" max="10516" width="6.6328125" style="58" customWidth="1"/>
    <col min="10517" max="10752" width="8.7265625" style="58"/>
    <col min="10753" max="10753" width="1.54296875" style="58" customWidth="1"/>
    <col min="10754" max="10754" width="15.81640625" style="58" customWidth="1"/>
    <col min="10755" max="10772" width="6.6328125" style="58" customWidth="1"/>
    <col min="10773" max="11008" width="8.7265625" style="58"/>
    <col min="11009" max="11009" width="1.54296875" style="58" customWidth="1"/>
    <col min="11010" max="11010" width="15.81640625" style="58" customWidth="1"/>
    <col min="11011" max="11028" width="6.6328125" style="58" customWidth="1"/>
    <col min="11029" max="11264" width="8.7265625" style="58"/>
    <col min="11265" max="11265" width="1.54296875" style="58" customWidth="1"/>
    <col min="11266" max="11266" width="15.81640625" style="58" customWidth="1"/>
    <col min="11267" max="11284" width="6.6328125" style="58" customWidth="1"/>
    <col min="11285" max="11520" width="8.7265625" style="58"/>
    <col min="11521" max="11521" width="1.54296875" style="58" customWidth="1"/>
    <col min="11522" max="11522" width="15.81640625" style="58" customWidth="1"/>
    <col min="11523" max="11540" width="6.6328125" style="58" customWidth="1"/>
    <col min="11541" max="11776" width="8.7265625" style="58"/>
    <col min="11777" max="11777" width="1.54296875" style="58" customWidth="1"/>
    <col min="11778" max="11778" width="15.81640625" style="58" customWidth="1"/>
    <col min="11779" max="11796" width="6.6328125" style="58" customWidth="1"/>
    <col min="11797" max="12032" width="8.7265625" style="58"/>
    <col min="12033" max="12033" width="1.54296875" style="58" customWidth="1"/>
    <col min="12034" max="12034" width="15.81640625" style="58" customWidth="1"/>
    <col min="12035" max="12052" width="6.6328125" style="58" customWidth="1"/>
    <col min="12053" max="12288" width="8.7265625" style="58"/>
    <col min="12289" max="12289" width="1.54296875" style="58" customWidth="1"/>
    <col min="12290" max="12290" width="15.81640625" style="58" customWidth="1"/>
    <col min="12291" max="12308" width="6.6328125" style="58" customWidth="1"/>
    <col min="12309" max="12544" width="8.7265625" style="58"/>
    <col min="12545" max="12545" width="1.54296875" style="58" customWidth="1"/>
    <col min="12546" max="12546" width="15.81640625" style="58" customWidth="1"/>
    <col min="12547" max="12564" width="6.6328125" style="58" customWidth="1"/>
    <col min="12565" max="12800" width="8.7265625" style="58"/>
    <col min="12801" max="12801" width="1.54296875" style="58" customWidth="1"/>
    <col min="12802" max="12802" width="15.81640625" style="58" customWidth="1"/>
    <col min="12803" max="12820" width="6.6328125" style="58" customWidth="1"/>
    <col min="12821" max="13056" width="8.7265625" style="58"/>
    <col min="13057" max="13057" width="1.54296875" style="58" customWidth="1"/>
    <col min="13058" max="13058" width="15.81640625" style="58" customWidth="1"/>
    <col min="13059" max="13076" width="6.6328125" style="58" customWidth="1"/>
    <col min="13077" max="13312" width="8.7265625" style="58"/>
    <col min="13313" max="13313" width="1.54296875" style="58" customWidth="1"/>
    <col min="13314" max="13314" width="15.81640625" style="58" customWidth="1"/>
    <col min="13315" max="13332" width="6.6328125" style="58" customWidth="1"/>
    <col min="13333" max="13568" width="8.7265625" style="58"/>
    <col min="13569" max="13569" width="1.54296875" style="58" customWidth="1"/>
    <col min="13570" max="13570" width="15.81640625" style="58" customWidth="1"/>
    <col min="13571" max="13588" width="6.6328125" style="58" customWidth="1"/>
    <col min="13589" max="13824" width="8.7265625" style="58"/>
    <col min="13825" max="13825" width="1.54296875" style="58" customWidth="1"/>
    <col min="13826" max="13826" width="15.81640625" style="58" customWidth="1"/>
    <col min="13827" max="13844" width="6.6328125" style="58" customWidth="1"/>
    <col min="13845" max="14080" width="8.7265625" style="58"/>
    <col min="14081" max="14081" width="1.54296875" style="58" customWidth="1"/>
    <col min="14082" max="14082" width="15.81640625" style="58" customWidth="1"/>
    <col min="14083" max="14100" width="6.6328125" style="58" customWidth="1"/>
    <col min="14101" max="14336" width="8.7265625" style="58"/>
    <col min="14337" max="14337" width="1.54296875" style="58" customWidth="1"/>
    <col min="14338" max="14338" width="15.81640625" style="58" customWidth="1"/>
    <col min="14339" max="14356" width="6.6328125" style="58" customWidth="1"/>
    <col min="14357" max="14592" width="8.7265625" style="58"/>
    <col min="14593" max="14593" width="1.54296875" style="58" customWidth="1"/>
    <col min="14594" max="14594" width="15.81640625" style="58" customWidth="1"/>
    <col min="14595" max="14612" width="6.6328125" style="58" customWidth="1"/>
    <col min="14613" max="14848" width="8.7265625" style="58"/>
    <col min="14849" max="14849" width="1.54296875" style="58" customWidth="1"/>
    <col min="14850" max="14850" width="15.81640625" style="58" customWidth="1"/>
    <col min="14851" max="14868" width="6.6328125" style="58" customWidth="1"/>
    <col min="14869" max="15104" width="8.7265625" style="58"/>
    <col min="15105" max="15105" width="1.54296875" style="58" customWidth="1"/>
    <col min="15106" max="15106" width="15.81640625" style="58" customWidth="1"/>
    <col min="15107" max="15124" width="6.6328125" style="58" customWidth="1"/>
    <col min="15125" max="15360" width="8.7265625" style="58"/>
    <col min="15361" max="15361" width="1.54296875" style="58" customWidth="1"/>
    <col min="15362" max="15362" width="15.81640625" style="58" customWidth="1"/>
    <col min="15363" max="15380" width="6.6328125" style="58" customWidth="1"/>
    <col min="15381" max="15616" width="8.7265625" style="58"/>
    <col min="15617" max="15617" width="1.54296875" style="58" customWidth="1"/>
    <col min="15618" max="15618" width="15.81640625" style="58" customWidth="1"/>
    <col min="15619" max="15636" width="6.6328125" style="58" customWidth="1"/>
    <col min="15637" max="15872" width="8.7265625" style="58"/>
    <col min="15873" max="15873" width="1.54296875" style="58" customWidth="1"/>
    <col min="15874" max="15874" width="15.81640625" style="58" customWidth="1"/>
    <col min="15875" max="15892" width="6.6328125" style="58" customWidth="1"/>
    <col min="15893" max="16128" width="8.7265625" style="58"/>
    <col min="16129" max="16129" width="1.54296875" style="58" customWidth="1"/>
    <col min="16130" max="16130" width="15.81640625" style="58" customWidth="1"/>
    <col min="16131" max="16148" width="6.6328125" style="58" customWidth="1"/>
    <col min="16149" max="16384" width="8.7265625" style="58"/>
  </cols>
  <sheetData>
    <row r="1" spans="1:21" ht="27" customHeight="1" x14ac:dyDescent="0.2">
      <c r="A1" s="119" t="s">
        <v>178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77"/>
      <c r="O2" s="177"/>
      <c r="P2" s="177"/>
      <c r="Q2" s="177"/>
      <c r="R2" s="177"/>
      <c r="S2" s="177"/>
      <c r="T2" s="203" t="s">
        <v>163</v>
      </c>
    </row>
    <row r="3" spans="1:21" x14ac:dyDescent="0.2">
      <c r="A3" s="137" t="s">
        <v>179</v>
      </c>
      <c r="B3" s="137"/>
      <c r="C3" s="137" t="s">
        <v>180</v>
      </c>
      <c r="D3" s="137"/>
      <c r="E3" s="137"/>
      <c r="F3" s="137"/>
      <c r="G3" s="137"/>
      <c r="H3" s="137"/>
      <c r="I3" s="137" t="s">
        <v>181</v>
      </c>
      <c r="J3" s="137"/>
      <c r="K3" s="137"/>
      <c r="L3" s="137"/>
      <c r="M3" s="137"/>
      <c r="N3" s="137"/>
      <c r="O3" s="137" t="s">
        <v>182</v>
      </c>
      <c r="P3" s="137"/>
      <c r="Q3" s="137"/>
      <c r="R3" s="137"/>
      <c r="S3" s="137"/>
      <c r="T3" s="137"/>
    </row>
    <row r="4" spans="1:21" x14ac:dyDescent="0.2">
      <c r="A4" s="137"/>
      <c r="B4" s="137"/>
      <c r="C4" s="160" t="s">
        <v>7</v>
      </c>
      <c r="D4" s="204" t="s">
        <v>183</v>
      </c>
      <c r="E4" s="204" t="s">
        <v>184</v>
      </c>
      <c r="F4" s="204" t="s">
        <v>185</v>
      </c>
      <c r="G4" s="204" t="s">
        <v>186</v>
      </c>
      <c r="H4" s="204" t="s">
        <v>187</v>
      </c>
      <c r="I4" s="160" t="s">
        <v>7</v>
      </c>
      <c r="J4" s="204" t="s">
        <v>183</v>
      </c>
      <c r="K4" s="204" t="s">
        <v>184</v>
      </c>
      <c r="L4" s="204" t="s">
        <v>185</v>
      </c>
      <c r="M4" s="204" t="s">
        <v>186</v>
      </c>
      <c r="N4" s="204" t="s">
        <v>187</v>
      </c>
      <c r="O4" s="160" t="s">
        <v>7</v>
      </c>
      <c r="P4" s="204" t="s">
        <v>183</v>
      </c>
      <c r="Q4" s="204" t="s">
        <v>184</v>
      </c>
      <c r="R4" s="204" t="s">
        <v>185</v>
      </c>
      <c r="S4" s="204" t="s">
        <v>186</v>
      </c>
      <c r="T4" s="204" t="s">
        <v>187</v>
      </c>
    </row>
    <row r="5" spans="1:21" ht="13.5" customHeight="1" x14ac:dyDescent="0.2">
      <c r="A5" s="137"/>
      <c r="B5" s="137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</row>
    <row r="6" spans="1:21" ht="22.95" customHeight="1" x14ac:dyDescent="0.2">
      <c r="A6" s="192" t="s">
        <v>188</v>
      </c>
      <c r="B6" s="193"/>
      <c r="C6" s="31">
        <f t="shared" ref="C6:T6" si="0">SUM(C7:C9)</f>
        <v>68</v>
      </c>
      <c r="D6" s="31">
        <f t="shared" si="0"/>
        <v>17</v>
      </c>
      <c r="E6" s="31">
        <f t="shared" si="0"/>
        <v>2</v>
      </c>
      <c r="F6" s="31">
        <f t="shared" si="0"/>
        <v>43</v>
      </c>
      <c r="G6" s="31">
        <f t="shared" si="0"/>
        <v>6</v>
      </c>
      <c r="H6" s="175">
        <f t="shared" si="0"/>
        <v>0</v>
      </c>
      <c r="I6" s="31">
        <f t="shared" si="0"/>
        <v>52</v>
      </c>
      <c r="J6" s="31">
        <f t="shared" si="0"/>
        <v>11</v>
      </c>
      <c r="K6" s="31">
        <f t="shared" si="0"/>
        <v>1</v>
      </c>
      <c r="L6" s="31">
        <f t="shared" si="0"/>
        <v>37</v>
      </c>
      <c r="M6" s="31">
        <f t="shared" si="0"/>
        <v>3</v>
      </c>
      <c r="N6" s="175">
        <f t="shared" si="0"/>
        <v>0</v>
      </c>
      <c r="O6" s="31">
        <f>SUM(O7:O9)</f>
        <v>16</v>
      </c>
      <c r="P6" s="31">
        <f t="shared" si="0"/>
        <v>6</v>
      </c>
      <c r="Q6" s="31">
        <f t="shared" si="0"/>
        <v>1</v>
      </c>
      <c r="R6" s="31">
        <f t="shared" si="0"/>
        <v>6</v>
      </c>
      <c r="S6" s="31">
        <f t="shared" si="0"/>
        <v>3</v>
      </c>
      <c r="T6" s="175">
        <f t="shared" si="0"/>
        <v>0</v>
      </c>
    </row>
    <row r="7" spans="1:21" ht="22.95" customHeight="1" x14ac:dyDescent="0.2">
      <c r="A7" s="205"/>
      <c r="B7" s="206" t="s">
        <v>189</v>
      </c>
      <c r="C7" s="48">
        <f>SUM(I7,O7)</f>
        <v>58</v>
      </c>
      <c r="D7" s="48">
        <v>15</v>
      </c>
      <c r="E7" s="48">
        <v>2</v>
      </c>
      <c r="F7" s="48">
        <v>35</v>
      </c>
      <c r="G7" s="48">
        <v>6</v>
      </c>
      <c r="H7" s="148">
        <v>0</v>
      </c>
      <c r="I7" s="48">
        <v>43</v>
      </c>
      <c r="J7" s="48">
        <v>10</v>
      </c>
      <c r="K7" s="48">
        <v>1</v>
      </c>
      <c r="L7" s="48">
        <v>29</v>
      </c>
      <c r="M7" s="48">
        <v>3</v>
      </c>
      <c r="N7" s="148">
        <v>0</v>
      </c>
      <c r="O7" s="48">
        <v>15</v>
      </c>
      <c r="P7" s="48">
        <v>5</v>
      </c>
      <c r="Q7" s="148">
        <v>1</v>
      </c>
      <c r="R7" s="48">
        <v>6</v>
      </c>
      <c r="S7" s="48">
        <v>3</v>
      </c>
      <c r="T7" s="148">
        <v>0</v>
      </c>
      <c r="U7" s="207"/>
    </row>
    <row r="8" spans="1:21" ht="22.95" customHeight="1" x14ac:dyDescent="0.2">
      <c r="A8" s="205"/>
      <c r="B8" s="208" t="s">
        <v>190</v>
      </c>
      <c r="C8" s="18">
        <f t="shared" ref="C8:C9" si="1">SUM(I8,O8)</f>
        <v>0</v>
      </c>
      <c r="D8" s="18">
        <v>0</v>
      </c>
      <c r="E8" s="151">
        <v>0</v>
      </c>
      <c r="F8" s="151">
        <v>0</v>
      </c>
      <c r="G8" s="151">
        <v>0</v>
      </c>
      <c r="H8" s="151">
        <v>0</v>
      </c>
      <c r="I8" s="18">
        <v>0</v>
      </c>
      <c r="J8" s="18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</row>
    <row r="9" spans="1:21" ht="22.95" customHeight="1" x14ac:dyDescent="0.2">
      <c r="A9" s="209"/>
      <c r="B9" s="210" t="s">
        <v>191</v>
      </c>
      <c r="C9" s="42">
        <f t="shared" si="1"/>
        <v>10</v>
      </c>
      <c r="D9" s="42">
        <v>2</v>
      </c>
      <c r="E9" s="74">
        <v>0</v>
      </c>
      <c r="F9" s="42">
        <v>8</v>
      </c>
      <c r="G9" s="42">
        <v>0</v>
      </c>
      <c r="H9" s="74">
        <v>0</v>
      </c>
      <c r="I9" s="42">
        <v>9</v>
      </c>
      <c r="J9" s="42">
        <v>1</v>
      </c>
      <c r="K9" s="74" t="s">
        <v>213</v>
      </c>
      <c r="L9" s="42">
        <v>8</v>
      </c>
      <c r="M9" s="74" t="s">
        <v>213</v>
      </c>
      <c r="N9" s="74" t="s">
        <v>213</v>
      </c>
      <c r="O9" s="42">
        <v>1</v>
      </c>
      <c r="P9" s="42">
        <v>1</v>
      </c>
      <c r="Q9" s="74">
        <v>0</v>
      </c>
      <c r="R9" s="74">
        <v>0</v>
      </c>
      <c r="S9" s="74">
        <v>0</v>
      </c>
      <c r="T9" s="74">
        <v>0</v>
      </c>
    </row>
    <row r="10" spans="1:21" ht="22.95" customHeight="1" x14ac:dyDescent="0.2">
      <c r="A10" s="192" t="s">
        <v>192</v>
      </c>
      <c r="B10" s="193"/>
      <c r="C10" s="31">
        <f t="shared" ref="C10:T10" si="2">SUM(C11:C13)</f>
        <v>921</v>
      </c>
      <c r="D10" s="31">
        <f t="shared" si="2"/>
        <v>661</v>
      </c>
      <c r="E10" s="31">
        <f t="shared" si="2"/>
        <v>73</v>
      </c>
      <c r="F10" s="31">
        <f t="shared" si="2"/>
        <v>147</v>
      </c>
      <c r="G10" s="31">
        <f t="shared" si="2"/>
        <v>32</v>
      </c>
      <c r="H10" s="175">
        <f t="shared" si="2"/>
        <v>4</v>
      </c>
      <c r="I10" s="31">
        <f t="shared" si="2"/>
        <v>741</v>
      </c>
      <c r="J10" s="31">
        <f t="shared" si="2"/>
        <v>529</v>
      </c>
      <c r="K10" s="31">
        <f t="shared" si="2"/>
        <v>63</v>
      </c>
      <c r="L10" s="31">
        <f t="shared" si="2"/>
        <v>136</v>
      </c>
      <c r="M10" s="31">
        <f t="shared" si="2"/>
        <v>10</v>
      </c>
      <c r="N10" s="175">
        <f t="shared" si="2"/>
        <v>0</v>
      </c>
      <c r="O10" s="31">
        <f>SUM(O11:O13)</f>
        <v>180</v>
      </c>
      <c r="P10" s="31">
        <f t="shared" si="2"/>
        <v>132</v>
      </c>
      <c r="Q10" s="31">
        <f t="shared" si="2"/>
        <v>10</v>
      </c>
      <c r="R10" s="31">
        <f t="shared" si="2"/>
        <v>11</v>
      </c>
      <c r="S10" s="31">
        <f t="shared" si="2"/>
        <v>22</v>
      </c>
      <c r="T10" s="175">
        <f t="shared" si="2"/>
        <v>4</v>
      </c>
    </row>
    <row r="11" spans="1:21" ht="22.95" customHeight="1" x14ac:dyDescent="0.2">
      <c r="A11" s="205"/>
      <c r="B11" s="206" t="s">
        <v>193</v>
      </c>
      <c r="C11" s="48">
        <f>SUM(I11,O11)</f>
        <v>4</v>
      </c>
      <c r="D11" s="148">
        <v>4</v>
      </c>
      <c r="E11" s="148">
        <v>0</v>
      </c>
      <c r="F11" s="148">
        <v>0</v>
      </c>
      <c r="G11" s="148">
        <v>0</v>
      </c>
      <c r="H11" s="148">
        <v>0</v>
      </c>
      <c r="I11" s="48">
        <v>3</v>
      </c>
      <c r="J11" s="148">
        <v>3</v>
      </c>
      <c r="K11" s="148">
        <v>0</v>
      </c>
      <c r="L11" s="148">
        <v>0</v>
      </c>
      <c r="M11" s="148">
        <v>0</v>
      </c>
      <c r="N11" s="148">
        <v>0</v>
      </c>
      <c r="O11" s="148">
        <v>1</v>
      </c>
      <c r="P11" s="148">
        <v>1</v>
      </c>
      <c r="Q11" s="148">
        <v>0</v>
      </c>
      <c r="R11" s="148">
        <v>0</v>
      </c>
      <c r="S11" s="148">
        <v>0</v>
      </c>
      <c r="T11" s="148">
        <v>0</v>
      </c>
    </row>
    <row r="12" spans="1:21" ht="22.95" customHeight="1" x14ac:dyDescent="0.2">
      <c r="A12" s="205"/>
      <c r="B12" s="208" t="s">
        <v>194</v>
      </c>
      <c r="C12" s="18">
        <f>SUM(I12,O12)</f>
        <v>681</v>
      </c>
      <c r="D12" s="18">
        <v>469</v>
      </c>
      <c r="E12" s="18">
        <v>63</v>
      </c>
      <c r="F12" s="18">
        <v>119</v>
      </c>
      <c r="G12" s="18">
        <v>26</v>
      </c>
      <c r="H12" s="151">
        <v>0</v>
      </c>
      <c r="I12" s="18">
        <v>585</v>
      </c>
      <c r="J12" s="18">
        <v>400</v>
      </c>
      <c r="K12" s="18">
        <v>55</v>
      </c>
      <c r="L12" s="18">
        <v>118</v>
      </c>
      <c r="M12" s="18">
        <v>9</v>
      </c>
      <c r="N12" s="151">
        <v>0</v>
      </c>
      <c r="O12" s="18">
        <v>96</v>
      </c>
      <c r="P12" s="18">
        <v>69</v>
      </c>
      <c r="Q12" s="18">
        <v>8</v>
      </c>
      <c r="R12" s="18">
        <v>1</v>
      </c>
      <c r="S12" s="18">
        <v>17</v>
      </c>
      <c r="T12" s="151">
        <v>0</v>
      </c>
    </row>
    <row r="13" spans="1:21" ht="22.95" customHeight="1" x14ac:dyDescent="0.2">
      <c r="A13" s="209"/>
      <c r="B13" s="210" t="s">
        <v>195</v>
      </c>
      <c r="C13" s="42">
        <f>SUM(I13,O13)</f>
        <v>236</v>
      </c>
      <c r="D13" s="42">
        <v>188</v>
      </c>
      <c r="E13" s="42">
        <v>10</v>
      </c>
      <c r="F13" s="42">
        <v>28</v>
      </c>
      <c r="G13" s="42">
        <v>6</v>
      </c>
      <c r="H13" s="74">
        <v>4</v>
      </c>
      <c r="I13" s="42">
        <v>153</v>
      </c>
      <c r="J13" s="42">
        <v>126</v>
      </c>
      <c r="K13" s="42">
        <v>8</v>
      </c>
      <c r="L13" s="42">
        <v>18</v>
      </c>
      <c r="M13" s="42">
        <v>1</v>
      </c>
      <c r="N13" s="74">
        <v>0</v>
      </c>
      <c r="O13" s="42">
        <v>83</v>
      </c>
      <c r="P13" s="42">
        <v>62</v>
      </c>
      <c r="Q13" s="42">
        <v>2</v>
      </c>
      <c r="R13" s="42">
        <v>10</v>
      </c>
      <c r="S13" s="42">
        <v>5</v>
      </c>
      <c r="T13" s="74">
        <v>4</v>
      </c>
    </row>
    <row r="14" spans="1:21" ht="22.95" customHeight="1" x14ac:dyDescent="0.2">
      <c r="A14" s="192" t="s">
        <v>196</v>
      </c>
      <c r="B14" s="192"/>
      <c r="C14" s="31">
        <f t="shared" ref="C14:T14" si="3">SUM(C15:C28)</f>
        <v>4956</v>
      </c>
      <c r="D14" s="31">
        <f t="shared" si="3"/>
        <v>4194</v>
      </c>
      <c r="E14" s="31">
        <f t="shared" si="3"/>
        <v>209</v>
      </c>
      <c r="F14" s="31">
        <f t="shared" si="3"/>
        <v>441</v>
      </c>
      <c r="G14" s="31">
        <f t="shared" si="3"/>
        <v>87</v>
      </c>
      <c r="H14" s="175">
        <f t="shared" si="3"/>
        <v>0</v>
      </c>
      <c r="I14" s="31">
        <f t="shared" si="3"/>
        <v>2363</v>
      </c>
      <c r="J14" s="31">
        <f t="shared" si="3"/>
        <v>1889</v>
      </c>
      <c r="K14" s="31">
        <f t="shared" si="3"/>
        <v>152</v>
      </c>
      <c r="L14" s="31">
        <f t="shared" si="3"/>
        <v>289</v>
      </c>
      <c r="M14" s="31">
        <f t="shared" si="3"/>
        <v>18</v>
      </c>
      <c r="N14" s="175">
        <f t="shared" si="3"/>
        <v>0</v>
      </c>
      <c r="O14" s="31">
        <f>SUM(O15:O28)</f>
        <v>2593</v>
      </c>
      <c r="P14" s="31">
        <f t="shared" si="3"/>
        <v>2305</v>
      </c>
      <c r="Q14" s="31">
        <f t="shared" si="3"/>
        <v>57</v>
      </c>
      <c r="R14" s="31">
        <f t="shared" si="3"/>
        <v>152</v>
      </c>
      <c r="S14" s="31">
        <f t="shared" si="3"/>
        <v>69</v>
      </c>
      <c r="T14" s="175">
        <f t="shared" si="3"/>
        <v>0</v>
      </c>
    </row>
    <row r="15" spans="1:21" ht="22.95" customHeight="1" x14ac:dyDescent="0.2">
      <c r="A15" s="211"/>
      <c r="B15" s="141" t="s">
        <v>197</v>
      </c>
      <c r="C15" s="48">
        <f>SUM(I15,O15)</f>
        <v>35</v>
      </c>
      <c r="D15" s="48">
        <v>34</v>
      </c>
      <c r="E15" s="148">
        <v>1</v>
      </c>
      <c r="F15" s="148">
        <v>0</v>
      </c>
      <c r="G15" s="148">
        <v>0</v>
      </c>
      <c r="H15" s="148">
        <v>0</v>
      </c>
      <c r="I15" s="48">
        <v>30</v>
      </c>
      <c r="J15" s="48">
        <v>29</v>
      </c>
      <c r="K15" s="148">
        <v>1</v>
      </c>
      <c r="L15" s="148">
        <v>0</v>
      </c>
      <c r="M15" s="148">
        <v>0</v>
      </c>
      <c r="N15" s="148">
        <v>0</v>
      </c>
      <c r="O15" s="48">
        <v>5</v>
      </c>
      <c r="P15" s="48">
        <v>5</v>
      </c>
      <c r="Q15" s="148">
        <v>0</v>
      </c>
      <c r="R15" s="148">
        <v>0</v>
      </c>
      <c r="S15" s="148">
        <v>0</v>
      </c>
      <c r="T15" s="148">
        <v>0</v>
      </c>
    </row>
    <row r="16" spans="1:21" ht="22.95" customHeight="1" x14ac:dyDescent="0.2">
      <c r="A16" s="205"/>
      <c r="B16" s="208" t="s">
        <v>198</v>
      </c>
      <c r="C16" s="18">
        <f t="shared" ref="C16:C29" si="4">SUM(I16,O16)</f>
        <v>135</v>
      </c>
      <c r="D16" s="18">
        <v>113</v>
      </c>
      <c r="E16" s="18">
        <v>10</v>
      </c>
      <c r="F16" s="18">
        <v>7</v>
      </c>
      <c r="G16" s="18">
        <v>1</v>
      </c>
      <c r="H16" s="151">
        <v>0</v>
      </c>
      <c r="I16" s="18">
        <v>89</v>
      </c>
      <c r="J16" s="18">
        <v>69</v>
      </c>
      <c r="K16" s="18">
        <v>10</v>
      </c>
      <c r="L16" s="18">
        <v>6</v>
      </c>
      <c r="M16" s="151">
        <v>0</v>
      </c>
      <c r="N16" s="151">
        <v>0</v>
      </c>
      <c r="O16" s="18">
        <v>46</v>
      </c>
      <c r="P16" s="18">
        <v>44</v>
      </c>
      <c r="Q16" s="18">
        <v>0</v>
      </c>
      <c r="R16" s="18">
        <v>1</v>
      </c>
      <c r="S16" s="18">
        <v>1</v>
      </c>
      <c r="T16" s="151">
        <v>0</v>
      </c>
    </row>
    <row r="17" spans="1:21" ht="22.95" customHeight="1" x14ac:dyDescent="0.2">
      <c r="A17" s="205"/>
      <c r="B17" s="208" t="s">
        <v>199</v>
      </c>
      <c r="C17" s="18">
        <f t="shared" si="4"/>
        <v>226</v>
      </c>
      <c r="D17" s="18">
        <v>188</v>
      </c>
      <c r="E17" s="18">
        <v>8</v>
      </c>
      <c r="F17" s="18">
        <v>25</v>
      </c>
      <c r="G17" s="18">
        <v>5</v>
      </c>
      <c r="H17" s="151">
        <v>0</v>
      </c>
      <c r="I17" s="18">
        <v>182</v>
      </c>
      <c r="J17" s="18">
        <v>150</v>
      </c>
      <c r="K17" s="18">
        <v>6</v>
      </c>
      <c r="L17" s="18">
        <v>23</v>
      </c>
      <c r="M17" s="18">
        <v>3</v>
      </c>
      <c r="N17" s="151">
        <v>0</v>
      </c>
      <c r="O17" s="18">
        <v>44</v>
      </c>
      <c r="P17" s="18">
        <v>38</v>
      </c>
      <c r="Q17" s="151">
        <v>2</v>
      </c>
      <c r="R17" s="18">
        <v>2</v>
      </c>
      <c r="S17" s="18">
        <v>2</v>
      </c>
      <c r="T17" s="151">
        <v>0</v>
      </c>
    </row>
    <row r="18" spans="1:21" ht="22.95" customHeight="1" x14ac:dyDescent="0.2">
      <c r="A18" s="205"/>
      <c r="B18" s="208" t="s">
        <v>200</v>
      </c>
      <c r="C18" s="18">
        <f t="shared" si="4"/>
        <v>943</v>
      </c>
      <c r="D18" s="18">
        <v>789</v>
      </c>
      <c r="E18" s="18">
        <v>53</v>
      </c>
      <c r="F18" s="18">
        <v>74</v>
      </c>
      <c r="G18" s="18">
        <v>21</v>
      </c>
      <c r="H18" s="151">
        <v>0</v>
      </c>
      <c r="I18" s="18">
        <v>433</v>
      </c>
      <c r="J18" s="18">
        <v>335</v>
      </c>
      <c r="K18" s="18">
        <v>38</v>
      </c>
      <c r="L18" s="18">
        <v>55</v>
      </c>
      <c r="M18" s="18">
        <v>1</v>
      </c>
      <c r="N18" s="151">
        <v>0</v>
      </c>
      <c r="O18" s="18">
        <v>510</v>
      </c>
      <c r="P18" s="18">
        <v>454</v>
      </c>
      <c r="Q18" s="18">
        <v>15</v>
      </c>
      <c r="R18" s="18">
        <v>19</v>
      </c>
      <c r="S18" s="18">
        <v>20</v>
      </c>
      <c r="T18" s="151">
        <v>0</v>
      </c>
    </row>
    <row r="19" spans="1:21" ht="22.95" customHeight="1" x14ac:dyDescent="0.2">
      <c r="A19" s="205"/>
      <c r="B19" s="208" t="s">
        <v>201</v>
      </c>
      <c r="C19" s="18">
        <f t="shared" si="4"/>
        <v>103</v>
      </c>
      <c r="D19" s="18">
        <v>88</v>
      </c>
      <c r="E19" s="18">
        <v>8</v>
      </c>
      <c r="F19" s="18">
        <v>6</v>
      </c>
      <c r="G19" s="18">
        <v>1</v>
      </c>
      <c r="H19" s="151">
        <v>0</v>
      </c>
      <c r="I19" s="18">
        <v>42</v>
      </c>
      <c r="J19" s="18">
        <v>34</v>
      </c>
      <c r="K19" s="18">
        <v>4</v>
      </c>
      <c r="L19" s="18">
        <v>4</v>
      </c>
      <c r="M19" s="151">
        <v>0</v>
      </c>
      <c r="N19" s="151">
        <v>0</v>
      </c>
      <c r="O19" s="18">
        <v>61</v>
      </c>
      <c r="P19" s="18">
        <v>54</v>
      </c>
      <c r="Q19" s="18">
        <v>4</v>
      </c>
      <c r="R19" s="18">
        <v>2</v>
      </c>
      <c r="S19" s="18">
        <v>1</v>
      </c>
      <c r="T19" s="151">
        <v>0</v>
      </c>
    </row>
    <row r="20" spans="1:21" ht="22.95" customHeight="1" x14ac:dyDescent="0.2">
      <c r="A20" s="205"/>
      <c r="B20" s="208" t="s">
        <v>202</v>
      </c>
      <c r="C20" s="18">
        <f t="shared" si="4"/>
        <v>134</v>
      </c>
      <c r="D20" s="18">
        <v>88</v>
      </c>
      <c r="E20" s="18">
        <v>27</v>
      </c>
      <c r="F20" s="18">
        <v>14</v>
      </c>
      <c r="G20" s="18">
        <v>4</v>
      </c>
      <c r="H20" s="151">
        <v>0</v>
      </c>
      <c r="I20" s="18">
        <v>85</v>
      </c>
      <c r="J20" s="18">
        <v>51</v>
      </c>
      <c r="K20" s="18">
        <v>21</v>
      </c>
      <c r="L20" s="18">
        <v>11</v>
      </c>
      <c r="M20" s="18">
        <v>1</v>
      </c>
      <c r="N20" s="151">
        <v>0</v>
      </c>
      <c r="O20" s="18">
        <v>49</v>
      </c>
      <c r="P20" s="18">
        <v>37</v>
      </c>
      <c r="Q20" s="18">
        <v>6</v>
      </c>
      <c r="R20" s="18">
        <v>3</v>
      </c>
      <c r="S20" s="18">
        <v>3</v>
      </c>
      <c r="T20" s="151">
        <v>0</v>
      </c>
    </row>
    <row r="21" spans="1:21" ht="22.95" customHeight="1" x14ac:dyDescent="0.2">
      <c r="A21" s="205"/>
      <c r="B21" s="212" t="s">
        <v>203</v>
      </c>
      <c r="C21" s="18">
        <f t="shared" si="4"/>
        <v>245</v>
      </c>
      <c r="D21" s="18">
        <v>155</v>
      </c>
      <c r="E21" s="18">
        <v>26</v>
      </c>
      <c r="F21" s="18">
        <v>53</v>
      </c>
      <c r="G21" s="18">
        <v>10</v>
      </c>
      <c r="H21" s="151">
        <v>0</v>
      </c>
      <c r="I21" s="18">
        <v>153</v>
      </c>
      <c r="J21" s="18">
        <v>88</v>
      </c>
      <c r="K21" s="18">
        <v>20</v>
      </c>
      <c r="L21" s="18">
        <v>42</v>
      </c>
      <c r="M21" s="18">
        <v>2</v>
      </c>
      <c r="N21" s="151">
        <v>0</v>
      </c>
      <c r="O21" s="18">
        <v>92</v>
      </c>
      <c r="P21" s="18">
        <v>67</v>
      </c>
      <c r="Q21" s="18">
        <v>6</v>
      </c>
      <c r="R21" s="18">
        <v>11</v>
      </c>
      <c r="S21" s="18">
        <v>8</v>
      </c>
      <c r="T21" s="151">
        <v>0</v>
      </c>
    </row>
    <row r="22" spans="1:21" ht="22.95" customHeight="1" x14ac:dyDescent="0.2">
      <c r="A22" s="205"/>
      <c r="B22" s="208" t="s">
        <v>204</v>
      </c>
      <c r="C22" s="18">
        <f t="shared" si="4"/>
        <v>472</v>
      </c>
      <c r="D22" s="18">
        <v>372</v>
      </c>
      <c r="E22" s="18">
        <v>18</v>
      </c>
      <c r="F22" s="18">
        <v>68</v>
      </c>
      <c r="G22" s="18">
        <v>13</v>
      </c>
      <c r="H22" s="151">
        <v>0</v>
      </c>
      <c r="I22" s="18">
        <v>205</v>
      </c>
      <c r="J22" s="18">
        <v>153</v>
      </c>
      <c r="K22" s="18">
        <v>14</v>
      </c>
      <c r="L22" s="18">
        <v>33</v>
      </c>
      <c r="M22" s="18">
        <v>5</v>
      </c>
      <c r="N22" s="151">
        <v>0</v>
      </c>
      <c r="O22" s="18">
        <v>267</v>
      </c>
      <c r="P22" s="18">
        <v>219</v>
      </c>
      <c r="Q22" s="18">
        <v>4</v>
      </c>
      <c r="R22" s="18">
        <v>35</v>
      </c>
      <c r="S22" s="18">
        <v>8</v>
      </c>
      <c r="T22" s="151">
        <v>0</v>
      </c>
    </row>
    <row r="23" spans="1:21" ht="22.95" customHeight="1" x14ac:dyDescent="0.2">
      <c r="A23" s="205"/>
      <c r="B23" s="212" t="s">
        <v>205</v>
      </c>
      <c r="C23" s="18">
        <f t="shared" si="4"/>
        <v>212</v>
      </c>
      <c r="D23" s="18">
        <v>119</v>
      </c>
      <c r="E23" s="18">
        <v>12</v>
      </c>
      <c r="F23" s="18">
        <v>65</v>
      </c>
      <c r="G23" s="18">
        <v>15</v>
      </c>
      <c r="H23" s="151">
        <v>0</v>
      </c>
      <c r="I23" s="18">
        <v>84</v>
      </c>
      <c r="J23" s="18">
        <v>50</v>
      </c>
      <c r="K23" s="18">
        <v>6</v>
      </c>
      <c r="L23" s="18">
        <v>25</v>
      </c>
      <c r="M23" s="18">
        <v>3</v>
      </c>
      <c r="N23" s="151">
        <v>0</v>
      </c>
      <c r="O23" s="18">
        <v>128</v>
      </c>
      <c r="P23" s="18">
        <v>69</v>
      </c>
      <c r="Q23" s="18">
        <v>6</v>
      </c>
      <c r="R23" s="18">
        <v>40</v>
      </c>
      <c r="S23" s="18">
        <v>12</v>
      </c>
      <c r="T23" s="151">
        <v>0</v>
      </c>
    </row>
    <row r="24" spans="1:21" ht="22.95" customHeight="1" x14ac:dyDescent="0.2">
      <c r="A24" s="211"/>
      <c r="B24" s="208" t="s">
        <v>206</v>
      </c>
      <c r="C24" s="18">
        <f t="shared" si="4"/>
        <v>416</v>
      </c>
      <c r="D24" s="18">
        <v>368</v>
      </c>
      <c r="E24" s="18">
        <v>7</v>
      </c>
      <c r="F24" s="18">
        <v>39</v>
      </c>
      <c r="G24" s="18">
        <v>2</v>
      </c>
      <c r="H24" s="151">
        <v>0</v>
      </c>
      <c r="I24" s="18">
        <v>146</v>
      </c>
      <c r="J24" s="18">
        <v>131</v>
      </c>
      <c r="K24" s="18">
        <v>4</v>
      </c>
      <c r="L24" s="18">
        <v>11</v>
      </c>
      <c r="M24" s="18">
        <v>0</v>
      </c>
      <c r="N24" s="151">
        <v>0</v>
      </c>
      <c r="O24" s="18">
        <v>270</v>
      </c>
      <c r="P24" s="18">
        <v>237</v>
      </c>
      <c r="Q24" s="18">
        <v>3</v>
      </c>
      <c r="R24" s="18">
        <v>28</v>
      </c>
      <c r="S24" s="18">
        <v>2</v>
      </c>
      <c r="T24" s="151">
        <v>0</v>
      </c>
      <c r="U24" s="177"/>
    </row>
    <row r="25" spans="1:21" ht="22.95" customHeight="1" x14ac:dyDescent="0.2">
      <c r="A25" s="205"/>
      <c r="B25" s="208" t="s">
        <v>207</v>
      </c>
      <c r="C25" s="18">
        <f t="shared" si="4"/>
        <v>1074</v>
      </c>
      <c r="D25" s="18">
        <v>991</v>
      </c>
      <c r="E25" s="18">
        <v>25</v>
      </c>
      <c r="F25" s="18">
        <v>43</v>
      </c>
      <c r="G25" s="18">
        <v>10</v>
      </c>
      <c r="H25" s="151">
        <v>0</v>
      </c>
      <c r="I25" s="18">
        <v>333</v>
      </c>
      <c r="J25" s="18">
        <v>279</v>
      </c>
      <c r="K25" s="18">
        <v>15</v>
      </c>
      <c r="L25" s="18">
        <v>38</v>
      </c>
      <c r="M25" s="18">
        <v>0</v>
      </c>
      <c r="N25" s="151">
        <v>0</v>
      </c>
      <c r="O25" s="18">
        <v>741</v>
      </c>
      <c r="P25" s="18">
        <v>712</v>
      </c>
      <c r="Q25" s="18">
        <v>10</v>
      </c>
      <c r="R25" s="18">
        <v>5</v>
      </c>
      <c r="S25" s="18">
        <v>10</v>
      </c>
      <c r="T25" s="151">
        <v>0</v>
      </c>
    </row>
    <row r="26" spans="1:21" ht="22.95" customHeight="1" x14ac:dyDescent="0.2">
      <c r="A26" s="205"/>
      <c r="B26" s="208" t="s">
        <v>208</v>
      </c>
      <c r="C26" s="18">
        <f t="shared" si="4"/>
        <v>53</v>
      </c>
      <c r="D26" s="18">
        <v>52</v>
      </c>
      <c r="E26" s="18">
        <v>0</v>
      </c>
      <c r="F26" s="151">
        <v>1</v>
      </c>
      <c r="G26" s="151">
        <v>0</v>
      </c>
      <c r="H26" s="151">
        <v>0</v>
      </c>
      <c r="I26" s="18">
        <v>30</v>
      </c>
      <c r="J26" s="18">
        <v>30</v>
      </c>
      <c r="K26" s="151">
        <v>0</v>
      </c>
      <c r="L26" s="151">
        <v>0</v>
      </c>
      <c r="M26" s="151">
        <v>0</v>
      </c>
      <c r="N26" s="151">
        <v>0</v>
      </c>
      <c r="O26" s="18">
        <v>23</v>
      </c>
      <c r="P26" s="18">
        <v>22</v>
      </c>
      <c r="Q26" s="151">
        <v>0</v>
      </c>
      <c r="R26" s="18">
        <v>1</v>
      </c>
      <c r="S26" s="151">
        <v>0</v>
      </c>
      <c r="T26" s="151">
        <v>0</v>
      </c>
    </row>
    <row r="27" spans="1:21" ht="22.95" customHeight="1" x14ac:dyDescent="0.2">
      <c r="A27" s="205"/>
      <c r="B27" s="208" t="s">
        <v>209</v>
      </c>
      <c r="C27" s="18">
        <f t="shared" si="4"/>
        <v>566</v>
      </c>
      <c r="D27" s="18">
        <v>495</v>
      </c>
      <c r="E27" s="18">
        <v>14</v>
      </c>
      <c r="F27" s="18">
        <v>46</v>
      </c>
      <c r="G27" s="18">
        <v>5</v>
      </c>
      <c r="H27" s="151">
        <v>0</v>
      </c>
      <c r="I27" s="18">
        <v>351</v>
      </c>
      <c r="J27" s="18">
        <v>290</v>
      </c>
      <c r="K27" s="18">
        <v>13</v>
      </c>
      <c r="L27" s="18">
        <v>41</v>
      </c>
      <c r="M27" s="18">
        <v>3</v>
      </c>
      <c r="N27" s="151">
        <v>0</v>
      </c>
      <c r="O27" s="18">
        <v>215</v>
      </c>
      <c r="P27" s="18">
        <v>205</v>
      </c>
      <c r="Q27" s="18">
        <v>1</v>
      </c>
      <c r="R27" s="18">
        <v>5</v>
      </c>
      <c r="S27" s="18">
        <v>2</v>
      </c>
      <c r="T27" s="151">
        <v>0</v>
      </c>
    </row>
    <row r="28" spans="1:21" ht="22.95" customHeight="1" x14ac:dyDescent="0.2">
      <c r="A28" s="209"/>
      <c r="B28" s="210" t="s">
        <v>210</v>
      </c>
      <c r="C28" s="42">
        <f t="shared" si="4"/>
        <v>342</v>
      </c>
      <c r="D28" s="42">
        <v>342</v>
      </c>
      <c r="E28" s="74">
        <v>0</v>
      </c>
      <c r="F28" s="74">
        <v>0</v>
      </c>
      <c r="G28" s="74">
        <v>0</v>
      </c>
      <c r="H28" s="74">
        <v>0</v>
      </c>
      <c r="I28" s="42">
        <v>200</v>
      </c>
      <c r="J28" s="42">
        <v>200</v>
      </c>
      <c r="K28" s="74">
        <v>0</v>
      </c>
      <c r="L28" s="74">
        <v>0</v>
      </c>
      <c r="M28" s="74">
        <v>0</v>
      </c>
      <c r="N28" s="74">
        <v>0</v>
      </c>
      <c r="O28" s="42">
        <v>142</v>
      </c>
      <c r="P28" s="42">
        <v>142</v>
      </c>
      <c r="Q28" s="74">
        <v>0</v>
      </c>
      <c r="R28" s="74">
        <v>0</v>
      </c>
      <c r="S28" s="74">
        <v>0</v>
      </c>
      <c r="T28" s="74">
        <v>0</v>
      </c>
    </row>
    <row r="29" spans="1:21" ht="22.95" customHeight="1" x14ac:dyDescent="0.2">
      <c r="A29" s="193" t="s">
        <v>211</v>
      </c>
      <c r="B29" s="193"/>
      <c r="C29" s="31">
        <f t="shared" si="4"/>
        <v>359</v>
      </c>
      <c r="D29" s="31">
        <v>129</v>
      </c>
      <c r="E29" s="31">
        <v>5</v>
      </c>
      <c r="F29" s="31">
        <v>23</v>
      </c>
      <c r="G29" s="31">
        <v>2</v>
      </c>
      <c r="H29" s="175">
        <v>0</v>
      </c>
      <c r="I29" s="31">
        <v>208</v>
      </c>
      <c r="J29" s="31">
        <v>69</v>
      </c>
      <c r="K29" s="31">
        <v>5</v>
      </c>
      <c r="L29" s="31">
        <v>14</v>
      </c>
      <c r="M29" s="175">
        <v>1</v>
      </c>
      <c r="N29" s="175">
        <v>0</v>
      </c>
      <c r="O29" s="31">
        <v>151</v>
      </c>
      <c r="P29" s="31">
        <v>60</v>
      </c>
      <c r="Q29" s="31">
        <v>0</v>
      </c>
      <c r="R29" s="31">
        <v>9</v>
      </c>
      <c r="S29" s="31">
        <v>1</v>
      </c>
      <c r="T29" s="175">
        <v>0</v>
      </c>
    </row>
    <row r="30" spans="1:21" ht="22.95" customHeight="1" x14ac:dyDescent="0.2">
      <c r="A30" s="193" t="s">
        <v>28</v>
      </c>
      <c r="B30" s="193"/>
      <c r="C30" s="31">
        <f t="shared" ref="C30:T30" si="5">SUM(C6,C10,C14,C29)</f>
        <v>6304</v>
      </c>
      <c r="D30" s="31">
        <f t="shared" si="5"/>
        <v>5001</v>
      </c>
      <c r="E30" s="31">
        <f t="shared" si="5"/>
        <v>289</v>
      </c>
      <c r="F30" s="31">
        <f>SUM(F6,F10,F14,F29)</f>
        <v>654</v>
      </c>
      <c r="G30" s="31">
        <f t="shared" si="5"/>
        <v>127</v>
      </c>
      <c r="H30" s="31">
        <f t="shared" si="5"/>
        <v>4</v>
      </c>
      <c r="I30" s="31">
        <f t="shared" si="5"/>
        <v>3364</v>
      </c>
      <c r="J30" s="31">
        <f t="shared" si="5"/>
        <v>2498</v>
      </c>
      <c r="K30" s="31">
        <f t="shared" si="5"/>
        <v>221</v>
      </c>
      <c r="L30" s="31">
        <f t="shared" si="5"/>
        <v>476</v>
      </c>
      <c r="M30" s="31">
        <f t="shared" si="5"/>
        <v>32</v>
      </c>
      <c r="N30" s="175">
        <f t="shared" si="5"/>
        <v>0</v>
      </c>
      <c r="O30" s="31">
        <f t="shared" si="5"/>
        <v>2940</v>
      </c>
      <c r="P30" s="31">
        <f t="shared" si="5"/>
        <v>2503</v>
      </c>
      <c r="Q30" s="31">
        <f t="shared" si="5"/>
        <v>68</v>
      </c>
      <c r="R30" s="31">
        <f t="shared" si="5"/>
        <v>178</v>
      </c>
      <c r="S30" s="31">
        <f t="shared" si="5"/>
        <v>95</v>
      </c>
      <c r="T30" s="175">
        <f t="shared" si="5"/>
        <v>4</v>
      </c>
      <c r="U30" s="177"/>
    </row>
    <row r="31" spans="1:21" x14ac:dyDescent="0.2">
      <c r="A31" s="51"/>
      <c r="B31" s="89" t="s">
        <v>383</v>
      </c>
      <c r="C31" s="4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77"/>
      <c r="T31" s="136" t="s">
        <v>102</v>
      </c>
    </row>
    <row r="32" spans="1:21" x14ac:dyDescent="0.2">
      <c r="A32" s="51"/>
      <c r="B32" s="47"/>
      <c r="C32" s="47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51"/>
      <c r="B33" s="47"/>
      <c r="C33" s="47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51"/>
      <c r="B34" s="47"/>
      <c r="C34" s="47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51"/>
      <c r="B35" s="47"/>
      <c r="C35" s="47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51"/>
      <c r="B36" s="47"/>
      <c r="C36" s="47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51"/>
      <c r="B37" s="47"/>
      <c r="C37" s="47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51"/>
      <c r="B38" s="47"/>
      <c r="C38" s="47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51"/>
      <c r="B39" s="47"/>
      <c r="C39" s="47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51"/>
      <c r="B40" s="47"/>
      <c r="C40" s="47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 ht="13.5" customHeight="1" x14ac:dyDescent="0.2">
      <c r="A41" s="51"/>
      <c r="B41" s="47"/>
      <c r="C41" s="47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51"/>
      <c r="B42" s="47"/>
      <c r="C42" s="47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51"/>
      <c r="B43" s="47"/>
      <c r="C43" s="47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A44" s="51"/>
      <c r="B44" s="47"/>
      <c r="C44" s="47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51"/>
      <c r="B45" s="47"/>
      <c r="C45" s="47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51"/>
      <c r="B46" s="47"/>
      <c r="C46" s="47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3" x14ac:dyDescent="0.2">
      <c r="A47" s="51"/>
      <c r="B47" s="47"/>
      <c r="C47" s="47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">
      <c r="A48" s="51"/>
      <c r="B48" s="47"/>
      <c r="C48" s="47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51"/>
      <c r="B49" s="47"/>
      <c r="C49" s="47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51"/>
      <c r="B50" s="47"/>
      <c r="C50" s="47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51"/>
      <c r="B51" s="47"/>
      <c r="C51" s="47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">
      <c r="A52" s="51"/>
      <c r="B52" s="47"/>
      <c r="C52" s="47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51"/>
      <c r="B53" s="47"/>
      <c r="C53" s="47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51"/>
      <c r="B54" s="47"/>
      <c r="C54" s="47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28">
    <mergeCell ref="A1:T1"/>
    <mergeCell ref="A3:B5"/>
    <mergeCell ref="C3:H3"/>
    <mergeCell ref="I3:N3"/>
    <mergeCell ref="O3:T3"/>
    <mergeCell ref="C4:C5"/>
    <mergeCell ref="D4:D5"/>
    <mergeCell ref="E4:E5"/>
    <mergeCell ref="F4:F5"/>
    <mergeCell ref="G4:G5"/>
    <mergeCell ref="T4:T5"/>
    <mergeCell ref="R4:R5"/>
    <mergeCell ref="S4:S5"/>
    <mergeCell ref="A30:B30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M4:M5"/>
    <mergeCell ref="A6:B6"/>
    <mergeCell ref="A10:B10"/>
    <mergeCell ref="A14:B14"/>
    <mergeCell ref="A29:B2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71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2489-FD63-4ED7-8CEF-D00FA5BDC771}">
  <dimension ref="A1:D17"/>
  <sheetViews>
    <sheetView view="pageBreakPreview" zoomScaleNormal="75" zoomScaleSheetLayoutView="100" workbookViewId="0">
      <selection sqref="A1:D1"/>
    </sheetView>
  </sheetViews>
  <sheetFormatPr defaultRowHeight="13.2" x14ac:dyDescent="0.2"/>
  <cols>
    <col min="1" max="1" width="30" style="5" customWidth="1"/>
    <col min="2" max="4" width="9.08984375" style="5" customWidth="1"/>
    <col min="5" max="256" width="8.7265625" style="5"/>
    <col min="257" max="257" width="30" style="5" customWidth="1"/>
    <col min="258" max="260" width="9.08984375" style="5" customWidth="1"/>
    <col min="261" max="512" width="8.7265625" style="5"/>
    <col min="513" max="513" width="30" style="5" customWidth="1"/>
    <col min="514" max="516" width="9.08984375" style="5" customWidth="1"/>
    <col min="517" max="768" width="8.7265625" style="5"/>
    <col min="769" max="769" width="30" style="5" customWidth="1"/>
    <col min="770" max="772" width="9.08984375" style="5" customWidth="1"/>
    <col min="773" max="1024" width="8.7265625" style="5"/>
    <col min="1025" max="1025" width="30" style="5" customWidth="1"/>
    <col min="1026" max="1028" width="9.08984375" style="5" customWidth="1"/>
    <col min="1029" max="1280" width="8.7265625" style="5"/>
    <col min="1281" max="1281" width="30" style="5" customWidth="1"/>
    <col min="1282" max="1284" width="9.08984375" style="5" customWidth="1"/>
    <col min="1285" max="1536" width="8.7265625" style="5"/>
    <col min="1537" max="1537" width="30" style="5" customWidth="1"/>
    <col min="1538" max="1540" width="9.08984375" style="5" customWidth="1"/>
    <col min="1541" max="1792" width="8.7265625" style="5"/>
    <col min="1793" max="1793" width="30" style="5" customWidth="1"/>
    <col min="1794" max="1796" width="9.08984375" style="5" customWidth="1"/>
    <col min="1797" max="2048" width="8.7265625" style="5"/>
    <col min="2049" max="2049" width="30" style="5" customWidth="1"/>
    <col min="2050" max="2052" width="9.08984375" style="5" customWidth="1"/>
    <col min="2053" max="2304" width="8.7265625" style="5"/>
    <col min="2305" max="2305" width="30" style="5" customWidth="1"/>
    <col min="2306" max="2308" width="9.08984375" style="5" customWidth="1"/>
    <col min="2309" max="2560" width="8.7265625" style="5"/>
    <col min="2561" max="2561" width="30" style="5" customWidth="1"/>
    <col min="2562" max="2564" width="9.08984375" style="5" customWidth="1"/>
    <col min="2565" max="2816" width="8.7265625" style="5"/>
    <col min="2817" max="2817" width="30" style="5" customWidth="1"/>
    <col min="2818" max="2820" width="9.08984375" style="5" customWidth="1"/>
    <col min="2821" max="3072" width="8.7265625" style="5"/>
    <col min="3073" max="3073" width="30" style="5" customWidth="1"/>
    <col min="3074" max="3076" width="9.08984375" style="5" customWidth="1"/>
    <col min="3077" max="3328" width="8.7265625" style="5"/>
    <col min="3329" max="3329" width="30" style="5" customWidth="1"/>
    <col min="3330" max="3332" width="9.08984375" style="5" customWidth="1"/>
    <col min="3333" max="3584" width="8.7265625" style="5"/>
    <col min="3585" max="3585" width="30" style="5" customWidth="1"/>
    <col min="3586" max="3588" width="9.08984375" style="5" customWidth="1"/>
    <col min="3589" max="3840" width="8.7265625" style="5"/>
    <col min="3841" max="3841" width="30" style="5" customWidth="1"/>
    <col min="3842" max="3844" width="9.08984375" style="5" customWidth="1"/>
    <col min="3845" max="4096" width="8.7265625" style="5"/>
    <col min="4097" max="4097" width="30" style="5" customWidth="1"/>
    <col min="4098" max="4100" width="9.08984375" style="5" customWidth="1"/>
    <col min="4101" max="4352" width="8.7265625" style="5"/>
    <col min="4353" max="4353" width="30" style="5" customWidth="1"/>
    <col min="4354" max="4356" width="9.08984375" style="5" customWidth="1"/>
    <col min="4357" max="4608" width="8.7265625" style="5"/>
    <col min="4609" max="4609" width="30" style="5" customWidth="1"/>
    <col min="4610" max="4612" width="9.08984375" style="5" customWidth="1"/>
    <col min="4613" max="4864" width="8.7265625" style="5"/>
    <col min="4865" max="4865" width="30" style="5" customWidth="1"/>
    <col min="4866" max="4868" width="9.08984375" style="5" customWidth="1"/>
    <col min="4869" max="5120" width="8.7265625" style="5"/>
    <col min="5121" max="5121" width="30" style="5" customWidth="1"/>
    <col min="5122" max="5124" width="9.08984375" style="5" customWidth="1"/>
    <col min="5125" max="5376" width="8.7265625" style="5"/>
    <col min="5377" max="5377" width="30" style="5" customWidth="1"/>
    <col min="5378" max="5380" width="9.08984375" style="5" customWidth="1"/>
    <col min="5381" max="5632" width="8.7265625" style="5"/>
    <col min="5633" max="5633" width="30" style="5" customWidth="1"/>
    <col min="5634" max="5636" width="9.08984375" style="5" customWidth="1"/>
    <col min="5637" max="5888" width="8.7265625" style="5"/>
    <col min="5889" max="5889" width="30" style="5" customWidth="1"/>
    <col min="5890" max="5892" width="9.08984375" style="5" customWidth="1"/>
    <col min="5893" max="6144" width="8.7265625" style="5"/>
    <col min="6145" max="6145" width="30" style="5" customWidth="1"/>
    <col min="6146" max="6148" width="9.08984375" style="5" customWidth="1"/>
    <col min="6149" max="6400" width="8.7265625" style="5"/>
    <col min="6401" max="6401" width="30" style="5" customWidth="1"/>
    <col min="6402" max="6404" width="9.08984375" style="5" customWidth="1"/>
    <col min="6405" max="6656" width="8.7265625" style="5"/>
    <col min="6657" max="6657" width="30" style="5" customWidth="1"/>
    <col min="6658" max="6660" width="9.08984375" style="5" customWidth="1"/>
    <col min="6661" max="6912" width="8.7265625" style="5"/>
    <col min="6913" max="6913" width="30" style="5" customWidth="1"/>
    <col min="6914" max="6916" width="9.08984375" style="5" customWidth="1"/>
    <col min="6917" max="7168" width="8.7265625" style="5"/>
    <col min="7169" max="7169" width="30" style="5" customWidth="1"/>
    <col min="7170" max="7172" width="9.08984375" style="5" customWidth="1"/>
    <col min="7173" max="7424" width="8.7265625" style="5"/>
    <col min="7425" max="7425" width="30" style="5" customWidth="1"/>
    <col min="7426" max="7428" width="9.08984375" style="5" customWidth="1"/>
    <col min="7429" max="7680" width="8.7265625" style="5"/>
    <col min="7681" max="7681" width="30" style="5" customWidth="1"/>
    <col min="7682" max="7684" width="9.08984375" style="5" customWidth="1"/>
    <col min="7685" max="7936" width="8.7265625" style="5"/>
    <col min="7937" max="7937" width="30" style="5" customWidth="1"/>
    <col min="7938" max="7940" width="9.08984375" style="5" customWidth="1"/>
    <col min="7941" max="8192" width="8.7265625" style="5"/>
    <col min="8193" max="8193" width="30" style="5" customWidth="1"/>
    <col min="8194" max="8196" width="9.08984375" style="5" customWidth="1"/>
    <col min="8197" max="8448" width="8.7265625" style="5"/>
    <col min="8449" max="8449" width="30" style="5" customWidth="1"/>
    <col min="8450" max="8452" width="9.08984375" style="5" customWidth="1"/>
    <col min="8453" max="8704" width="8.7265625" style="5"/>
    <col min="8705" max="8705" width="30" style="5" customWidth="1"/>
    <col min="8706" max="8708" width="9.08984375" style="5" customWidth="1"/>
    <col min="8709" max="8960" width="8.7265625" style="5"/>
    <col min="8961" max="8961" width="30" style="5" customWidth="1"/>
    <col min="8962" max="8964" width="9.08984375" style="5" customWidth="1"/>
    <col min="8965" max="9216" width="8.7265625" style="5"/>
    <col min="9217" max="9217" width="30" style="5" customWidth="1"/>
    <col min="9218" max="9220" width="9.08984375" style="5" customWidth="1"/>
    <col min="9221" max="9472" width="8.7265625" style="5"/>
    <col min="9473" max="9473" width="30" style="5" customWidth="1"/>
    <col min="9474" max="9476" width="9.08984375" style="5" customWidth="1"/>
    <col min="9477" max="9728" width="8.7265625" style="5"/>
    <col min="9729" max="9729" width="30" style="5" customWidth="1"/>
    <col min="9730" max="9732" width="9.08984375" style="5" customWidth="1"/>
    <col min="9733" max="9984" width="8.7265625" style="5"/>
    <col min="9985" max="9985" width="30" style="5" customWidth="1"/>
    <col min="9986" max="9988" width="9.08984375" style="5" customWidth="1"/>
    <col min="9989" max="10240" width="8.7265625" style="5"/>
    <col min="10241" max="10241" width="30" style="5" customWidth="1"/>
    <col min="10242" max="10244" width="9.08984375" style="5" customWidth="1"/>
    <col min="10245" max="10496" width="8.7265625" style="5"/>
    <col min="10497" max="10497" width="30" style="5" customWidth="1"/>
    <col min="10498" max="10500" width="9.08984375" style="5" customWidth="1"/>
    <col min="10501" max="10752" width="8.7265625" style="5"/>
    <col min="10753" max="10753" width="30" style="5" customWidth="1"/>
    <col min="10754" max="10756" width="9.08984375" style="5" customWidth="1"/>
    <col min="10757" max="11008" width="8.7265625" style="5"/>
    <col min="11009" max="11009" width="30" style="5" customWidth="1"/>
    <col min="11010" max="11012" width="9.08984375" style="5" customWidth="1"/>
    <col min="11013" max="11264" width="8.7265625" style="5"/>
    <col min="11265" max="11265" width="30" style="5" customWidth="1"/>
    <col min="11266" max="11268" width="9.08984375" style="5" customWidth="1"/>
    <col min="11269" max="11520" width="8.7265625" style="5"/>
    <col min="11521" max="11521" width="30" style="5" customWidth="1"/>
    <col min="11522" max="11524" width="9.08984375" style="5" customWidth="1"/>
    <col min="11525" max="11776" width="8.7265625" style="5"/>
    <col min="11777" max="11777" width="30" style="5" customWidth="1"/>
    <col min="11778" max="11780" width="9.08984375" style="5" customWidth="1"/>
    <col min="11781" max="12032" width="8.7265625" style="5"/>
    <col min="12033" max="12033" width="30" style="5" customWidth="1"/>
    <col min="12034" max="12036" width="9.08984375" style="5" customWidth="1"/>
    <col min="12037" max="12288" width="8.7265625" style="5"/>
    <col min="12289" max="12289" width="30" style="5" customWidth="1"/>
    <col min="12290" max="12292" width="9.08984375" style="5" customWidth="1"/>
    <col min="12293" max="12544" width="8.7265625" style="5"/>
    <col min="12545" max="12545" width="30" style="5" customWidth="1"/>
    <col min="12546" max="12548" width="9.08984375" style="5" customWidth="1"/>
    <col min="12549" max="12800" width="8.7265625" style="5"/>
    <col min="12801" max="12801" width="30" style="5" customWidth="1"/>
    <col min="12802" max="12804" width="9.08984375" style="5" customWidth="1"/>
    <col min="12805" max="13056" width="8.7265625" style="5"/>
    <col min="13057" max="13057" width="30" style="5" customWidth="1"/>
    <col min="13058" max="13060" width="9.08984375" style="5" customWidth="1"/>
    <col min="13061" max="13312" width="8.7265625" style="5"/>
    <col min="13313" max="13313" width="30" style="5" customWidth="1"/>
    <col min="13314" max="13316" width="9.08984375" style="5" customWidth="1"/>
    <col min="13317" max="13568" width="8.7265625" style="5"/>
    <col min="13569" max="13569" width="30" style="5" customWidth="1"/>
    <col min="13570" max="13572" width="9.08984375" style="5" customWidth="1"/>
    <col min="13573" max="13824" width="8.7265625" style="5"/>
    <col min="13825" max="13825" width="30" style="5" customWidth="1"/>
    <col min="13826" max="13828" width="9.08984375" style="5" customWidth="1"/>
    <col min="13829" max="14080" width="8.7265625" style="5"/>
    <col min="14081" max="14081" width="30" style="5" customWidth="1"/>
    <col min="14082" max="14084" width="9.08984375" style="5" customWidth="1"/>
    <col min="14085" max="14336" width="8.7265625" style="5"/>
    <col min="14337" max="14337" width="30" style="5" customWidth="1"/>
    <col min="14338" max="14340" width="9.08984375" style="5" customWidth="1"/>
    <col min="14341" max="14592" width="8.7265625" style="5"/>
    <col min="14593" max="14593" width="30" style="5" customWidth="1"/>
    <col min="14594" max="14596" width="9.08984375" style="5" customWidth="1"/>
    <col min="14597" max="14848" width="8.7265625" style="5"/>
    <col min="14849" max="14849" width="30" style="5" customWidth="1"/>
    <col min="14850" max="14852" width="9.08984375" style="5" customWidth="1"/>
    <col min="14853" max="15104" width="8.7265625" style="5"/>
    <col min="15105" max="15105" width="30" style="5" customWidth="1"/>
    <col min="15106" max="15108" width="9.08984375" style="5" customWidth="1"/>
    <col min="15109" max="15360" width="8.7265625" style="5"/>
    <col min="15361" max="15361" width="30" style="5" customWidth="1"/>
    <col min="15362" max="15364" width="9.08984375" style="5" customWidth="1"/>
    <col min="15365" max="15616" width="8.7265625" style="5"/>
    <col min="15617" max="15617" width="30" style="5" customWidth="1"/>
    <col min="15618" max="15620" width="9.08984375" style="5" customWidth="1"/>
    <col min="15621" max="15872" width="8.7265625" style="5"/>
    <col min="15873" max="15873" width="30" style="5" customWidth="1"/>
    <col min="15874" max="15876" width="9.08984375" style="5" customWidth="1"/>
    <col min="15877" max="16128" width="8.7265625" style="5"/>
    <col min="16129" max="16129" width="30" style="5" customWidth="1"/>
    <col min="16130" max="16132" width="9.08984375" style="5" customWidth="1"/>
    <col min="16133" max="16384" width="8.7265625" style="5"/>
  </cols>
  <sheetData>
    <row r="1" spans="1:4" ht="27" customHeight="1" x14ac:dyDescent="0.2">
      <c r="A1" s="98" t="s">
        <v>162</v>
      </c>
      <c r="B1" s="98"/>
      <c r="C1" s="98"/>
      <c r="D1" s="98"/>
    </row>
    <row r="2" spans="1:4" x14ac:dyDescent="0.2">
      <c r="D2" s="6" t="s">
        <v>163</v>
      </c>
    </row>
    <row r="3" spans="1:4" x14ac:dyDescent="0.2">
      <c r="A3" s="1" t="s">
        <v>164</v>
      </c>
      <c r="B3" s="9" t="s">
        <v>165</v>
      </c>
      <c r="C3" s="9" t="s">
        <v>8</v>
      </c>
      <c r="D3" s="9" t="s">
        <v>9</v>
      </c>
    </row>
    <row r="4" spans="1:4" ht="25.2" customHeight="1" x14ac:dyDescent="0.2">
      <c r="A4" s="2" t="s">
        <v>166</v>
      </c>
      <c r="B4" s="13">
        <f t="shared" ref="B4:B15" si="0">SUM(C4:D4)</f>
        <v>201</v>
      </c>
      <c r="C4" s="13">
        <v>163</v>
      </c>
      <c r="D4" s="13">
        <v>38</v>
      </c>
    </row>
    <row r="5" spans="1:4" ht="25.2" customHeight="1" x14ac:dyDescent="0.2">
      <c r="A5" s="43" t="s">
        <v>167</v>
      </c>
      <c r="B5" s="12">
        <f t="shared" si="0"/>
        <v>1281</v>
      </c>
      <c r="C5" s="12">
        <v>586</v>
      </c>
      <c r="D5" s="12">
        <v>695</v>
      </c>
    </row>
    <row r="6" spans="1:4" ht="25.2" customHeight="1" x14ac:dyDescent="0.2">
      <c r="A6" s="43" t="s">
        <v>168</v>
      </c>
      <c r="B6" s="12">
        <f t="shared" si="0"/>
        <v>1263</v>
      </c>
      <c r="C6" s="12">
        <v>431</v>
      </c>
      <c r="D6" s="12">
        <v>832</v>
      </c>
    </row>
    <row r="7" spans="1:4" ht="25.2" customHeight="1" x14ac:dyDescent="0.2">
      <c r="A7" s="43" t="s">
        <v>169</v>
      </c>
      <c r="B7" s="12">
        <f t="shared" si="0"/>
        <v>666</v>
      </c>
      <c r="C7" s="12">
        <v>327</v>
      </c>
      <c r="D7" s="12">
        <v>339</v>
      </c>
    </row>
    <row r="8" spans="1:4" ht="25.2" customHeight="1" x14ac:dyDescent="0.2">
      <c r="A8" s="43" t="s">
        <v>170</v>
      </c>
      <c r="B8" s="12">
        <f t="shared" si="0"/>
        <v>838</v>
      </c>
      <c r="C8" s="12">
        <v>298</v>
      </c>
      <c r="D8" s="12">
        <v>540</v>
      </c>
    </row>
    <row r="9" spans="1:4" ht="25.2" customHeight="1" x14ac:dyDescent="0.2">
      <c r="A9" s="43" t="s">
        <v>171</v>
      </c>
      <c r="B9" s="12">
        <f t="shared" si="0"/>
        <v>110</v>
      </c>
      <c r="C9" s="12">
        <v>105</v>
      </c>
      <c r="D9" s="44">
        <v>5</v>
      </c>
    </row>
    <row r="10" spans="1:4" ht="25.2" customHeight="1" x14ac:dyDescent="0.2">
      <c r="A10" s="43" t="s">
        <v>172</v>
      </c>
      <c r="B10" s="12">
        <f t="shared" si="0"/>
        <v>70</v>
      </c>
      <c r="C10" s="12">
        <v>55</v>
      </c>
      <c r="D10" s="12">
        <v>15</v>
      </c>
    </row>
    <row r="11" spans="1:4" ht="25.2" customHeight="1" x14ac:dyDescent="0.2">
      <c r="A11" s="43" t="s">
        <v>173</v>
      </c>
      <c r="B11" s="12">
        <f t="shared" si="0"/>
        <v>485</v>
      </c>
      <c r="C11" s="12">
        <v>357</v>
      </c>
      <c r="D11" s="12">
        <v>128</v>
      </c>
    </row>
    <row r="12" spans="1:4" ht="25.2" customHeight="1" x14ac:dyDescent="0.2">
      <c r="A12" s="43" t="s">
        <v>174</v>
      </c>
      <c r="B12" s="12">
        <f t="shared" si="0"/>
        <v>227</v>
      </c>
      <c r="C12" s="12">
        <v>212</v>
      </c>
      <c r="D12" s="12">
        <v>15</v>
      </c>
    </row>
    <row r="13" spans="1:4" ht="25.2" customHeight="1" x14ac:dyDescent="0.2">
      <c r="A13" s="43" t="s">
        <v>175</v>
      </c>
      <c r="B13" s="12">
        <f t="shared" si="0"/>
        <v>414</v>
      </c>
      <c r="C13" s="12">
        <v>407</v>
      </c>
      <c r="D13" s="12">
        <v>7</v>
      </c>
    </row>
    <row r="14" spans="1:4" ht="25.2" customHeight="1" x14ac:dyDescent="0.2">
      <c r="A14" s="43" t="s">
        <v>176</v>
      </c>
      <c r="B14" s="12">
        <f t="shared" si="0"/>
        <v>399</v>
      </c>
      <c r="C14" s="12">
        <v>219</v>
      </c>
      <c r="D14" s="12">
        <v>180</v>
      </c>
    </row>
    <row r="15" spans="1:4" ht="25.2" customHeight="1" x14ac:dyDescent="0.2">
      <c r="A15" s="45" t="s">
        <v>177</v>
      </c>
      <c r="B15" s="19">
        <f t="shared" si="0"/>
        <v>350</v>
      </c>
      <c r="C15" s="19">
        <v>204</v>
      </c>
      <c r="D15" s="19">
        <v>146</v>
      </c>
    </row>
    <row r="16" spans="1:4" ht="25.2" customHeight="1" x14ac:dyDescent="0.2">
      <c r="A16" s="46" t="s">
        <v>28</v>
      </c>
      <c r="B16" s="25">
        <f>C16+D16</f>
        <v>6304</v>
      </c>
      <c r="C16" s="25">
        <f>SUM(C4:C15)</f>
        <v>3364</v>
      </c>
      <c r="D16" s="25">
        <f>SUM(D4:D15)</f>
        <v>2940</v>
      </c>
    </row>
    <row r="17" spans="4:4" x14ac:dyDescent="0.2">
      <c r="D17" s="6" t="s">
        <v>102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4905-744E-4804-B3AE-29DE0AB542B9}">
  <dimension ref="A1:M17"/>
  <sheetViews>
    <sheetView tabSelected="1" view="pageBreakPreview" zoomScale="115" zoomScaleNormal="75" zoomScaleSheetLayoutView="115" workbookViewId="0">
      <selection activeCell="G11" sqref="G11"/>
    </sheetView>
  </sheetViews>
  <sheetFormatPr defaultRowHeight="13.2" x14ac:dyDescent="0.2"/>
  <cols>
    <col min="1" max="1" width="8.90625" style="58" customWidth="1"/>
    <col min="2" max="2" width="6.08984375" style="58" customWidth="1"/>
    <col min="3" max="3" width="7.453125" style="58" bestFit="1" customWidth="1"/>
    <col min="4" max="4" width="6.08984375" style="58" customWidth="1"/>
    <col min="5" max="11" width="4.6328125" style="58" customWidth="1"/>
    <col min="12" max="12" width="7.1796875" style="58" customWidth="1"/>
    <col min="13" max="13" width="4.6328125" style="58" customWidth="1"/>
    <col min="14" max="256" width="8.7265625" style="58"/>
    <col min="257" max="257" width="8.90625" style="58" customWidth="1"/>
    <col min="258" max="258" width="6.08984375" style="58" customWidth="1"/>
    <col min="259" max="259" width="7.453125" style="58" bestFit="1" customWidth="1"/>
    <col min="260" max="260" width="6.08984375" style="58" customWidth="1"/>
    <col min="261" max="267" width="4.6328125" style="58" customWidth="1"/>
    <col min="268" max="268" width="7.1796875" style="58" customWidth="1"/>
    <col min="269" max="269" width="4.6328125" style="58" customWidth="1"/>
    <col min="270" max="512" width="8.7265625" style="58"/>
    <col min="513" max="513" width="8.90625" style="58" customWidth="1"/>
    <col min="514" max="514" width="6.08984375" style="58" customWidth="1"/>
    <col min="515" max="515" width="7.453125" style="58" bestFit="1" customWidth="1"/>
    <col min="516" max="516" width="6.08984375" style="58" customWidth="1"/>
    <col min="517" max="523" width="4.6328125" style="58" customWidth="1"/>
    <col min="524" max="524" width="7.1796875" style="58" customWidth="1"/>
    <col min="525" max="525" width="4.6328125" style="58" customWidth="1"/>
    <col min="526" max="768" width="8.7265625" style="58"/>
    <col min="769" max="769" width="8.90625" style="58" customWidth="1"/>
    <col min="770" max="770" width="6.08984375" style="58" customWidth="1"/>
    <col min="771" max="771" width="7.453125" style="58" bestFit="1" customWidth="1"/>
    <col min="772" max="772" width="6.08984375" style="58" customWidth="1"/>
    <col min="773" max="779" width="4.6328125" style="58" customWidth="1"/>
    <col min="780" max="780" width="7.1796875" style="58" customWidth="1"/>
    <col min="781" max="781" width="4.6328125" style="58" customWidth="1"/>
    <col min="782" max="1024" width="8.7265625" style="58"/>
    <col min="1025" max="1025" width="8.90625" style="58" customWidth="1"/>
    <col min="1026" max="1026" width="6.08984375" style="58" customWidth="1"/>
    <col min="1027" max="1027" width="7.453125" style="58" bestFit="1" customWidth="1"/>
    <col min="1028" max="1028" width="6.08984375" style="58" customWidth="1"/>
    <col min="1029" max="1035" width="4.6328125" style="58" customWidth="1"/>
    <col min="1036" max="1036" width="7.1796875" style="58" customWidth="1"/>
    <col min="1037" max="1037" width="4.6328125" style="58" customWidth="1"/>
    <col min="1038" max="1280" width="8.7265625" style="58"/>
    <col min="1281" max="1281" width="8.90625" style="58" customWidth="1"/>
    <col min="1282" max="1282" width="6.08984375" style="58" customWidth="1"/>
    <col min="1283" max="1283" width="7.453125" style="58" bestFit="1" customWidth="1"/>
    <col min="1284" max="1284" width="6.08984375" style="58" customWidth="1"/>
    <col min="1285" max="1291" width="4.6328125" style="58" customWidth="1"/>
    <col min="1292" max="1292" width="7.1796875" style="58" customWidth="1"/>
    <col min="1293" max="1293" width="4.6328125" style="58" customWidth="1"/>
    <col min="1294" max="1536" width="8.7265625" style="58"/>
    <col min="1537" max="1537" width="8.90625" style="58" customWidth="1"/>
    <col min="1538" max="1538" width="6.08984375" style="58" customWidth="1"/>
    <col min="1539" max="1539" width="7.453125" style="58" bestFit="1" customWidth="1"/>
    <col min="1540" max="1540" width="6.08984375" style="58" customWidth="1"/>
    <col min="1541" max="1547" width="4.6328125" style="58" customWidth="1"/>
    <col min="1548" max="1548" width="7.1796875" style="58" customWidth="1"/>
    <col min="1549" max="1549" width="4.6328125" style="58" customWidth="1"/>
    <col min="1550" max="1792" width="8.7265625" style="58"/>
    <col min="1793" max="1793" width="8.90625" style="58" customWidth="1"/>
    <col min="1794" max="1794" width="6.08984375" style="58" customWidth="1"/>
    <col min="1795" max="1795" width="7.453125" style="58" bestFit="1" customWidth="1"/>
    <col min="1796" max="1796" width="6.08984375" style="58" customWidth="1"/>
    <col min="1797" max="1803" width="4.6328125" style="58" customWidth="1"/>
    <col min="1804" max="1804" width="7.1796875" style="58" customWidth="1"/>
    <col min="1805" max="1805" width="4.6328125" style="58" customWidth="1"/>
    <col min="1806" max="2048" width="8.7265625" style="58"/>
    <col min="2049" max="2049" width="8.90625" style="58" customWidth="1"/>
    <col min="2050" max="2050" width="6.08984375" style="58" customWidth="1"/>
    <col min="2051" max="2051" width="7.453125" style="58" bestFit="1" customWidth="1"/>
    <col min="2052" max="2052" width="6.08984375" style="58" customWidth="1"/>
    <col min="2053" max="2059" width="4.6328125" style="58" customWidth="1"/>
    <col min="2060" max="2060" width="7.1796875" style="58" customWidth="1"/>
    <col min="2061" max="2061" width="4.6328125" style="58" customWidth="1"/>
    <col min="2062" max="2304" width="8.7265625" style="58"/>
    <col min="2305" max="2305" width="8.90625" style="58" customWidth="1"/>
    <col min="2306" max="2306" width="6.08984375" style="58" customWidth="1"/>
    <col min="2307" max="2307" width="7.453125" style="58" bestFit="1" customWidth="1"/>
    <col min="2308" max="2308" width="6.08984375" style="58" customWidth="1"/>
    <col min="2309" max="2315" width="4.6328125" style="58" customWidth="1"/>
    <col min="2316" max="2316" width="7.1796875" style="58" customWidth="1"/>
    <col min="2317" max="2317" width="4.6328125" style="58" customWidth="1"/>
    <col min="2318" max="2560" width="8.7265625" style="58"/>
    <col min="2561" max="2561" width="8.90625" style="58" customWidth="1"/>
    <col min="2562" max="2562" width="6.08984375" style="58" customWidth="1"/>
    <col min="2563" max="2563" width="7.453125" style="58" bestFit="1" customWidth="1"/>
    <col min="2564" max="2564" width="6.08984375" style="58" customWidth="1"/>
    <col min="2565" max="2571" width="4.6328125" style="58" customWidth="1"/>
    <col min="2572" max="2572" width="7.1796875" style="58" customWidth="1"/>
    <col min="2573" max="2573" width="4.6328125" style="58" customWidth="1"/>
    <col min="2574" max="2816" width="8.7265625" style="58"/>
    <col min="2817" max="2817" width="8.90625" style="58" customWidth="1"/>
    <col min="2818" max="2818" width="6.08984375" style="58" customWidth="1"/>
    <col min="2819" max="2819" width="7.453125" style="58" bestFit="1" customWidth="1"/>
    <col min="2820" max="2820" width="6.08984375" style="58" customWidth="1"/>
    <col min="2821" max="2827" width="4.6328125" style="58" customWidth="1"/>
    <col min="2828" max="2828" width="7.1796875" style="58" customWidth="1"/>
    <col min="2829" max="2829" width="4.6328125" style="58" customWidth="1"/>
    <col min="2830" max="3072" width="8.7265625" style="58"/>
    <col min="3073" max="3073" width="8.90625" style="58" customWidth="1"/>
    <col min="3074" max="3074" width="6.08984375" style="58" customWidth="1"/>
    <col min="3075" max="3075" width="7.453125" style="58" bestFit="1" customWidth="1"/>
    <col min="3076" max="3076" width="6.08984375" style="58" customWidth="1"/>
    <col min="3077" max="3083" width="4.6328125" style="58" customWidth="1"/>
    <col min="3084" max="3084" width="7.1796875" style="58" customWidth="1"/>
    <col min="3085" max="3085" width="4.6328125" style="58" customWidth="1"/>
    <col min="3086" max="3328" width="8.7265625" style="58"/>
    <col min="3329" max="3329" width="8.90625" style="58" customWidth="1"/>
    <col min="3330" max="3330" width="6.08984375" style="58" customWidth="1"/>
    <col min="3331" max="3331" width="7.453125" style="58" bestFit="1" customWidth="1"/>
    <col min="3332" max="3332" width="6.08984375" style="58" customWidth="1"/>
    <col min="3333" max="3339" width="4.6328125" style="58" customWidth="1"/>
    <col min="3340" max="3340" width="7.1796875" style="58" customWidth="1"/>
    <col min="3341" max="3341" width="4.6328125" style="58" customWidth="1"/>
    <col min="3342" max="3584" width="8.7265625" style="58"/>
    <col min="3585" max="3585" width="8.90625" style="58" customWidth="1"/>
    <col min="3586" max="3586" width="6.08984375" style="58" customWidth="1"/>
    <col min="3587" max="3587" width="7.453125" style="58" bestFit="1" customWidth="1"/>
    <col min="3588" max="3588" width="6.08984375" style="58" customWidth="1"/>
    <col min="3589" max="3595" width="4.6328125" style="58" customWidth="1"/>
    <col min="3596" max="3596" width="7.1796875" style="58" customWidth="1"/>
    <col min="3597" max="3597" width="4.6328125" style="58" customWidth="1"/>
    <col min="3598" max="3840" width="8.7265625" style="58"/>
    <col min="3841" max="3841" width="8.90625" style="58" customWidth="1"/>
    <col min="3842" max="3842" width="6.08984375" style="58" customWidth="1"/>
    <col min="3843" max="3843" width="7.453125" style="58" bestFit="1" customWidth="1"/>
    <col min="3844" max="3844" width="6.08984375" style="58" customWidth="1"/>
    <col min="3845" max="3851" width="4.6328125" style="58" customWidth="1"/>
    <col min="3852" max="3852" width="7.1796875" style="58" customWidth="1"/>
    <col min="3853" max="3853" width="4.6328125" style="58" customWidth="1"/>
    <col min="3854" max="4096" width="8.7265625" style="58"/>
    <col min="4097" max="4097" width="8.90625" style="58" customWidth="1"/>
    <col min="4098" max="4098" width="6.08984375" style="58" customWidth="1"/>
    <col min="4099" max="4099" width="7.453125" style="58" bestFit="1" customWidth="1"/>
    <col min="4100" max="4100" width="6.08984375" style="58" customWidth="1"/>
    <col min="4101" max="4107" width="4.6328125" style="58" customWidth="1"/>
    <col min="4108" max="4108" width="7.1796875" style="58" customWidth="1"/>
    <col min="4109" max="4109" width="4.6328125" style="58" customWidth="1"/>
    <col min="4110" max="4352" width="8.7265625" style="58"/>
    <col min="4353" max="4353" width="8.90625" style="58" customWidth="1"/>
    <col min="4354" max="4354" width="6.08984375" style="58" customWidth="1"/>
    <col min="4355" max="4355" width="7.453125" style="58" bestFit="1" customWidth="1"/>
    <col min="4356" max="4356" width="6.08984375" style="58" customWidth="1"/>
    <col min="4357" max="4363" width="4.6328125" style="58" customWidth="1"/>
    <col min="4364" max="4364" width="7.1796875" style="58" customWidth="1"/>
    <col min="4365" max="4365" width="4.6328125" style="58" customWidth="1"/>
    <col min="4366" max="4608" width="8.7265625" style="58"/>
    <col min="4609" max="4609" width="8.90625" style="58" customWidth="1"/>
    <col min="4610" max="4610" width="6.08984375" style="58" customWidth="1"/>
    <col min="4611" max="4611" width="7.453125" style="58" bestFit="1" customWidth="1"/>
    <col min="4612" max="4612" width="6.08984375" style="58" customWidth="1"/>
    <col min="4613" max="4619" width="4.6328125" style="58" customWidth="1"/>
    <col min="4620" max="4620" width="7.1796875" style="58" customWidth="1"/>
    <col min="4621" max="4621" width="4.6328125" style="58" customWidth="1"/>
    <col min="4622" max="4864" width="8.7265625" style="58"/>
    <col min="4865" max="4865" width="8.90625" style="58" customWidth="1"/>
    <col min="4866" max="4866" width="6.08984375" style="58" customWidth="1"/>
    <col min="4867" max="4867" width="7.453125" style="58" bestFit="1" customWidth="1"/>
    <col min="4868" max="4868" width="6.08984375" style="58" customWidth="1"/>
    <col min="4869" max="4875" width="4.6328125" style="58" customWidth="1"/>
    <col min="4876" max="4876" width="7.1796875" style="58" customWidth="1"/>
    <col min="4877" max="4877" width="4.6328125" style="58" customWidth="1"/>
    <col min="4878" max="5120" width="8.7265625" style="58"/>
    <col min="5121" max="5121" width="8.90625" style="58" customWidth="1"/>
    <col min="5122" max="5122" width="6.08984375" style="58" customWidth="1"/>
    <col min="5123" max="5123" width="7.453125" style="58" bestFit="1" customWidth="1"/>
    <col min="5124" max="5124" width="6.08984375" style="58" customWidth="1"/>
    <col min="5125" max="5131" width="4.6328125" style="58" customWidth="1"/>
    <col min="5132" max="5132" width="7.1796875" style="58" customWidth="1"/>
    <col min="5133" max="5133" width="4.6328125" style="58" customWidth="1"/>
    <col min="5134" max="5376" width="8.7265625" style="58"/>
    <col min="5377" max="5377" width="8.90625" style="58" customWidth="1"/>
    <col min="5378" max="5378" width="6.08984375" style="58" customWidth="1"/>
    <col min="5379" max="5379" width="7.453125" style="58" bestFit="1" customWidth="1"/>
    <col min="5380" max="5380" width="6.08984375" style="58" customWidth="1"/>
    <col min="5381" max="5387" width="4.6328125" style="58" customWidth="1"/>
    <col min="5388" max="5388" width="7.1796875" style="58" customWidth="1"/>
    <col min="5389" max="5389" width="4.6328125" style="58" customWidth="1"/>
    <col min="5390" max="5632" width="8.7265625" style="58"/>
    <col min="5633" max="5633" width="8.90625" style="58" customWidth="1"/>
    <col min="5634" max="5634" width="6.08984375" style="58" customWidth="1"/>
    <col min="5635" max="5635" width="7.453125" style="58" bestFit="1" customWidth="1"/>
    <col min="5636" max="5636" width="6.08984375" style="58" customWidth="1"/>
    <col min="5637" max="5643" width="4.6328125" style="58" customWidth="1"/>
    <col min="5644" max="5644" width="7.1796875" style="58" customWidth="1"/>
    <col min="5645" max="5645" width="4.6328125" style="58" customWidth="1"/>
    <col min="5646" max="5888" width="8.7265625" style="58"/>
    <col min="5889" max="5889" width="8.90625" style="58" customWidth="1"/>
    <col min="5890" max="5890" width="6.08984375" style="58" customWidth="1"/>
    <col min="5891" max="5891" width="7.453125" style="58" bestFit="1" customWidth="1"/>
    <col min="5892" max="5892" width="6.08984375" style="58" customWidth="1"/>
    <col min="5893" max="5899" width="4.6328125" style="58" customWidth="1"/>
    <col min="5900" max="5900" width="7.1796875" style="58" customWidth="1"/>
    <col min="5901" max="5901" width="4.6328125" style="58" customWidth="1"/>
    <col min="5902" max="6144" width="8.7265625" style="58"/>
    <col min="6145" max="6145" width="8.90625" style="58" customWidth="1"/>
    <col min="6146" max="6146" width="6.08984375" style="58" customWidth="1"/>
    <col min="6147" max="6147" width="7.453125" style="58" bestFit="1" customWidth="1"/>
    <col min="6148" max="6148" width="6.08984375" style="58" customWidth="1"/>
    <col min="6149" max="6155" width="4.6328125" style="58" customWidth="1"/>
    <col min="6156" max="6156" width="7.1796875" style="58" customWidth="1"/>
    <col min="6157" max="6157" width="4.6328125" style="58" customWidth="1"/>
    <col min="6158" max="6400" width="8.7265625" style="58"/>
    <col min="6401" max="6401" width="8.90625" style="58" customWidth="1"/>
    <col min="6402" max="6402" width="6.08984375" style="58" customWidth="1"/>
    <col min="6403" max="6403" width="7.453125" style="58" bestFit="1" customWidth="1"/>
    <col min="6404" max="6404" width="6.08984375" style="58" customWidth="1"/>
    <col min="6405" max="6411" width="4.6328125" style="58" customWidth="1"/>
    <col min="6412" max="6412" width="7.1796875" style="58" customWidth="1"/>
    <col min="6413" max="6413" width="4.6328125" style="58" customWidth="1"/>
    <col min="6414" max="6656" width="8.7265625" style="58"/>
    <col min="6657" max="6657" width="8.90625" style="58" customWidth="1"/>
    <col min="6658" max="6658" width="6.08984375" style="58" customWidth="1"/>
    <col min="6659" max="6659" width="7.453125" style="58" bestFit="1" customWidth="1"/>
    <col min="6660" max="6660" width="6.08984375" style="58" customWidth="1"/>
    <col min="6661" max="6667" width="4.6328125" style="58" customWidth="1"/>
    <col min="6668" max="6668" width="7.1796875" style="58" customWidth="1"/>
    <col min="6669" max="6669" width="4.6328125" style="58" customWidth="1"/>
    <col min="6670" max="6912" width="8.7265625" style="58"/>
    <col min="6913" max="6913" width="8.90625" style="58" customWidth="1"/>
    <col min="6914" max="6914" width="6.08984375" style="58" customWidth="1"/>
    <col min="6915" max="6915" width="7.453125" style="58" bestFit="1" customWidth="1"/>
    <col min="6916" max="6916" width="6.08984375" style="58" customWidth="1"/>
    <col min="6917" max="6923" width="4.6328125" style="58" customWidth="1"/>
    <col min="6924" max="6924" width="7.1796875" style="58" customWidth="1"/>
    <col min="6925" max="6925" width="4.6328125" style="58" customWidth="1"/>
    <col min="6926" max="7168" width="8.7265625" style="58"/>
    <col min="7169" max="7169" width="8.90625" style="58" customWidth="1"/>
    <col min="7170" max="7170" width="6.08984375" style="58" customWidth="1"/>
    <col min="7171" max="7171" width="7.453125" style="58" bestFit="1" customWidth="1"/>
    <col min="7172" max="7172" width="6.08984375" style="58" customWidth="1"/>
    <col min="7173" max="7179" width="4.6328125" style="58" customWidth="1"/>
    <col min="7180" max="7180" width="7.1796875" style="58" customWidth="1"/>
    <col min="7181" max="7181" width="4.6328125" style="58" customWidth="1"/>
    <col min="7182" max="7424" width="8.7265625" style="58"/>
    <col min="7425" max="7425" width="8.90625" style="58" customWidth="1"/>
    <col min="7426" max="7426" width="6.08984375" style="58" customWidth="1"/>
    <col min="7427" max="7427" width="7.453125" style="58" bestFit="1" customWidth="1"/>
    <col min="7428" max="7428" width="6.08984375" style="58" customWidth="1"/>
    <col min="7429" max="7435" width="4.6328125" style="58" customWidth="1"/>
    <col min="7436" max="7436" width="7.1796875" style="58" customWidth="1"/>
    <col min="7437" max="7437" width="4.6328125" style="58" customWidth="1"/>
    <col min="7438" max="7680" width="8.7265625" style="58"/>
    <col min="7681" max="7681" width="8.90625" style="58" customWidth="1"/>
    <col min="7682" max="7682" width="6.08984375" style="58" customWidth="1"/>
    <col min="7683" max="7683" width="7.453125" style="58" bestFit="1" customWidth="1"/>
    <col min="7684" max="7684" width="6.08984375" style="58" customWidth="1"/>
    <col min="7685" max="7691" width="4.6328125" style="58" customWidth="1"/>
    <col min="7692" max="7692" width="7.1796875" style="58" customWidth="1"/>
    <col min="7693" max="7693" width="4.6328125" style="58" customWidth="1"/>
    <col min="7694" max="7936" width="8.7265625" style="58"/>
    <col min="7937" max="7937" width="8.90625" style="58" customWidth="1"/>
    <col min="7938" max="7938" width="6.08984375" style="58" customWidth="1"/>
    <col min="7939" max="7939" width="7.453125" style="58" bestFit="1" customWidth="1"/>
    <col min="7940" max="7940" width="6.08984375" style="58" customWidth="1"/>
    <col min="7941" max="7947" width="4.6328125" style="58" customWidth="1"/>
    <col min="7948" max="7948" width="7.1796875" style="58" customWidth="1"/>
    <col min="7949" max="7949" width="4.6328125" style="58" customWidth="1"/>
    <col min="7950" max="8192" width="8.7265625" style="58"/>
    <col min="8193" max="8193" width="8.90625" style="58" customWidth="1"/>
    <col min="8194" max="8194" width="6.08984375" style="58" customWidth="1"/>
    <col min="8195" max="8195" width="7.453125" style="58" bestFit="1" customWidth="1"/>
    <col min="8196" max="8196" width="6.08984375" style="58" customWidth="1"/>
    <col min="8197" max="8203" width="4.6328125" style="58" customWidth="1"/>
    <col min="8204" max="8204" width="7.1796875" style="58" customWidth="1"/>
    <col min="8205" max="8205" width="4.6328125" style="58" customWidth="1"/>
    <col min="8206" max="8448" width="8.7265625" style="58"/>
    <col min="8449" max="8449" width="8.90625" style="58" customWidth="1"/>
    <col min="8450" max="8450" width="6.08984375" style="58" customWidth="1"/>
    <col min="8451" max="8451" width="7.453125" style="58" bestFit="1" customWidth="1"/>
    <col min="8452" max="8452" width="6.08984375" style="58" customWidth="1"/>
    <col min="8453" max="8459" width="4.6328125" style="58" customWidth="1"/>
    <col min="8460" max="8460" width="7.1796875" style="58" customWidth="1"/>
    <col min="8461" max="8461" width="4.6328125" style="58" customWidth="1"/>
    <col min="8462" max="8704" width="8.7265625" style="58"/>
    <col min="8705" max="8705" width="8.90625" style="58" customWidth="1"/>
    <col min="8706" max="8706" width="6.08984375" style="58" customWidth="1"/>
    <col min="8707" max="8707" width="7.453125" style="58" bestFit="1" customWidth="1"/>
    <col min="8708" max="8708" width="6.08984375" style="58" customWidth="1"/>
    <col min="8709" max="8715" width="4.6328125" style="58" customWidth="1"/>
    <col min="8716" max="8716" width="7.1796875" style="58" customWidth="1"/>
    <col min="8717" max="8717" width="4.6328125" style="58" customWidth="1"/>
    <col min="8718" max="8960" width="8.7265625" style="58"/>
    <col min="8961" max="8961" width="8.90625" style="58" customWidth="1"/>
    <col min="8962" max="8962" width="6.08984375" style="58" customWidth="1"/>
    <col min="8963" max="8963" width="7.453125" style="58" bestFit="1" customWidth="1"/>
    <col min="8964" max="8964" width="6.08984375" style="58" customWidth="1"/>
    <col min="8965" max="8971" width="4.6328125" style="58" customWidth="1"/>
    <col min="8972" max="8972" width="7.1796875" style="58" customWidth="1"/>
    <col min="8973" max="8973" width="4.6328125" style="58" customWidth="1"/>
    <col min="8974" max="9216" width="8.7265625" style="58"/>
    <col min="9217" max="9217" width="8.90625" style="58" customWidth="1"/>
    <col min="9218" max="9218" width="6.08984375" style="58" customWidth="1"/>
    <col min="9219" max="9219" width="7.453125" style="58" bestFit="1" customWidth="1"/>
    <col min="9220" max="9220" width="6.08984375" style="58" customWidth="1"/>
    <col min="9221" max="9227" width="4.6328125" style="58" customWidth="1"/>
    <col min="9228" max="9228" width="7.1796875" style="58" customWidth="1"/>
    <col min="9229" max="9229" width="4.6328125" style="58" customWidth="1"/>
    <col min="9230" max="9472" width="8.7265625" style="58"/>
    <col min="9473" max="9473" width="8.90625" style="58" customWidth="1"/>
    <col min="9474" max="9474" width="6.08984375" style="58" customWidth="1"/>
    <col min="9475" max="9475" width="7.453125" style="58" bestFit="1" customWidth="1"/>
    <col min="9476" max="9476" width="6.08984375" style="58" customWidth="1"/>
    <col min="9477" max="9483" width="4.6328125" style="58" customWidth="1"/>
    <col min="9484" max="9484" width="7.1796875" style="58" customWidth="1"/>
    <col min="9485" max="9485" width="4.6328125" style="58" customWidth="1"/>
    <col min="9486" max="9728" width="8.7265625" style="58"/>
    <col min="9729" max="9729" width="8.90625" style="58" customWidth="1"/>
    <col min="9730" max="9730" width="6.08984375" style="58" customWidth="1"/>
    <col min="9731" max="9731" width="7.453125" style="58" bestFit="1" customWidth="1"/>
    <col min="9732" max="9732" width="6.08984375" style="58" customWidth="1"/>
    <col min="9733" max="9739" width="4.6328125" style="58" customWidth="1"/>
    <col min="9740" max="9740" width="7.1796875" style="58" customWidth="1"/>
    <col min="9741" max="9741" width="4.6328125" style="58" customWidth="1"/>
    <col min="9742" max="9984" width="8.7265625" style="58"/>
    <col min="9985" max="9985" width="8.90625" style="58" customWidth="1"/>
    <col min="9986" max="9986" width="6.08984375" style="58" customWidth="1"/>
    <col min="9987" max="9987" width="7.453125" style="58" bestFit="1" customWidth="1"/>
    <col min="9988" max="9988" width="6.08984375" style="58" customWidth="1"/>
    <col min="9989" max="9995" width="4.6328125" style="58" customWidth="1"/>
    <col min="9996" max="9996" width="7.1796875" style="58" customWidth="1"/>
    <col min="9997" max="9997" width="4.6328125" style="58" customWidth="1"/>
    <col min="9998" max="10240" width="8.7265625" style="58"/>
    <col min="10241" max="10241" width="8.90625" style="58" customWidth="1"/>
    <col min="10242" max="10242" width="6.08984375" style="58" customWidth="1"/>
    <col min="10243" max="10243" width="7.453125" style="58" bestFit="1" customWidth="1"/>
    <col min="10244" max="10244" width="6.08984375" style="58" customWidth="1"/>
    <col min="10245" max="10251" width="4.6328125" style="58" customWidth="1"/>
    <col min="10252" max="10252" width="7.1796875" style="58" customWidth="1"/>
    <col min="10253" max="10253" width="4.6328125" style="58" customWidth="1"/>
    <col min="10254" max="10496" width="8.7265625" style="58"/>
    <col min="10497" max="10497" width="8.90625" style="58" customWidth="1"/>
    <col min="10498" max="10498" width="6.08984375" style="58" customWidth="1"/>
    <col min="10499" max="10499" width="7.453125" style="58" bestFit="1" customWidth="1"/>
    <col min="10500" max="10500" width="6.08984375" style="58" customWidth="1"/>
    <col min="10501" max="10507" width="4.6328125" style="58" customWidth="1"/>
    <col min="10508" max="10508" width="7.1796875" style="58" customWidth="1"/>
    <col min="10509" max="10509" width="4.6328125" style="58" customWidth="1"/>
    <col min="10510" max="10752" width="8.7265625" style="58"/>
    <col min="10753" max="10753" width="8.90625" style="58" customWidth="1"/>
    <col min="10754" max="10754" width="6.08984375" style="58" customWidth="1"/>
    <col min="10755" max="10755" width="7.453125" style="58" bestFit="1" customWidth="1"/>
    <col min="10756" max="10756" width="6.08984375" style="58" customWidth="1"/>
    <col min="10757" max="10763" width="4.6328125" style="58" customWidth="1"/>
    <col min="10764" max="10764" width="7.1796875" style="58" customWidth="1"/>
    <col min="10765" max="10765" width="4.6328125" style="58" customWidth="1"/>
    <col min="10766" max="11008" width="8.7265625" style="58"/>
    <col min="11009" max="11009" width="8.90625" style="58" customWidth="1"/>
    <col min="11010" max="11010" width="6.08984375" style="58" customWidth="1"/>
    <col min="11011" max="11011" width="7.453125" style="58" bestFit="1" customWidth="1"/>
    <col min="11012" max="11012" width="6.08984375" style="58" customWidth="1"/>
    <col min="11013" max="11019" width="4.6328125" style="58" customWidth="1"/>
    <col min="11020" max="11020" width="7.1796875" style="58" customWidth="1"/>
    <col min="11021" max="11021" width="4.6328125" style="58" customWidth="1"/>
    <col min="11022" max="11264" width="8.7265625" style="58"/>
    <col min="11265" max="11265" width="8.90625" style="58" customWidth="1"/>
    <col min="11266" max="11266" width="6.08984375" style="58" customWidth="1"/>
    <col min="11267" max="11267" width="7.453125" style="58" bestFit="1" customWidth="1"/>
    <col min="11268" max="11268" width="6.08984375" style="58" customWidth="1"/>
    <col min="11269" max="11275" width="4.6328125" style="58" customWidth="1"/>
    <col min="11276" max="11276" width="7.1796875" style="58" customWidth="1"/>
    <col min="11277" max="11277" width="4.6328125" style="58" customWidth="1"/>
    <col min="11278" max="11520" width="8.7265625" style="58"/>
    <col min="11521" max="11521" width="8.90625" style="58" customWidth="1"/>
    <col min="11522" max="11522" width="6.08984375" style="58" customWidth="1"/>
    <col min="11523" max="11523" width="7.453125" style="58" bestFit="1" customWidth="1"/>
    <col min="11524" max="11524" width="6.08984375" style="58" customWidth="1"/>
    <col min="11525" max="11531" width="4.6328125" style="58" customWidth="1"/>
    <col min="11532" max="11532" width="7.1796875" style="58" customWidth="1"/>
    <col min="11533" max="11533" width="4.6328125" style="58" customWidth="1"/>
    <col min="11534" max="11776" width="8.7265625" style="58"/>
    <col min="11777" max="11777" width="8.90625" style="58" customWidth="1"/>
    <col min="11778" max="11778" width="6.08984375" style="58" customWidth="1"/>
    <col min="11779" max="11779" width="7.453125" style="58" bestFit="1" customWidth="1"/>
    <col min="11780" max="11780" width="6.08984375" style="58" customWidth="1"/>
    <col min="11781" max="11787" width="4.6328125" style="58" customWidth="1"/>
    <col min="11788" max="11788" width="7.1796875" style="58" customWidth="1"/>
    <col min="11789" max="11789" width="4.6328125" style="58" customWidth="1"/>
    <col min="11790" max="12032" width="8.7265625" style="58"/>
    <col min="12033" max="12033" width="8.90625" style="58" customWidth="1"/>
    <col min="12034" max="12034" width="6.08984375" style="58" customWidth="1"/>
    <col min="12035" max="12035" width="7.453125" style="58" bestFit="1" customWidth="1"/>
    <col min="12036" max="12036" width="6.08984375" style="58" customWidth="1"/>
    <col min="12037" max="12043" width="4.6328125" style="58" customWidth="1"/>
    <col min="12044" max="12044" width="7.1796875" style="58" customWidth="1"/>
    <col min="12045" max="12045" width="4.6328125" style="58" customWidth="1"/>
    <col min="12046" max="12288" width="8.7265625" style="58"/>
    <col min="12289" max="12289" width="8.90625" style="58" customWidth="1"/>
    <col min="12290" max="12290" width="6.08984375" style="58" customWidth="1"/>
    <col min="12291" max="12291" width="7.453125" style="58" bestFit="1" customWidth="1"/>
    <col min="12292" max="12292" width="6.08984375" style="58" customWidth="1"/>
    <col min="12293" max="12299" width="4.6328125" style="58" customWidth="1"/>
    <col min="12300" max="12300" width="7.1796875" style="58" customWidth="1"/>
    <col min="12301" max="12301" width="4.6328125" style="58" customWidth="1"/>
    <col min="12302" max="12544" width="8.7265625" style="58"/>
    <col min="12545" max="12545" width="8.90625" style="58" customWidth="1"/>
    <col min="12546" max="12546" width="6.08984375" style="58" customWidth="1"/>
    <col min="12547" max="12547" width="7.453125" style="58" bestFit="1" customWidth="1"/>
    <col min="12548" max="12548" width="6.08984375" style="58" customWidth="1"/>
    <col min="12549" max="12555" width="4.6328125" style="58" customWidth="1"/>
    <col min="12556" max="12556" width="7.1796875" style="58" customWidth="1"/>
    <col min="12557" max="12557" width="4.6328125" style="58" customWidth="1"/>
    <col min="12558" max="12800" width="8.7265625" style="58"/>
    <col min="12801" max="12801" width="8.90625" style="58" customWidth="1"/>
    <col min="12802" max="12802" width="6.08984375" style="58" customWidth="1"/>
    <col min="12803" max="12803" width="7.453125" style="58" bestFit="1" customWidth="1"/>
    <col min="12804" max="12804" width="6.08984375" style="58" customWidth="1"/>
    <col min="12805" max="12811" width="4.6328125" style="58" customWidth="1"/>
    <col min="12812" max="12812" width="7.1796875" style="58" customWidth="1"/>
    <col min="12813" max="12813" width="4.6328125" style="58" customWidth="1"/>
    <col min="12814" max="13056" width="8.7265625" style="58"/>
    <col min="13057" max="13057" width="8.90625" style="58" customWidth="1"/>
    <col min="13058" max="13058" width="6.08984375" style="58" customWidth="1"/>
    <col min="13059" max="13059" width="7.453125" style="58" bestFit="1" customWidth="1"/>
    <col min="13060" max="13060" width="6.08984375" style="58" customWidth="1"/>
    <col min="13061" max="13067" width="4.6328125" style="58" customWidth="1"/>
    <col min="13068" max="13068" width="7.1796875" style="58" customWidth="1"/>
    <col min="13069" max="13069" width="4.6328125" style="58" customWidth="1"/>
    <col min="13070" max="13312" width="8.7265625" style="58"/>
    <col min="13313" max="13313" width="8.90625" style="58" customWidth="1"/>
    <col min="13314" max="13314" width="6.08984375" style="58" customWidth="1"/>
    <col min="13315" max="13315" width="7.453125" style="58" bestFit="1" customWidth="1"/>
    <col min="13316" max="13316" width="6.08984375" style="58" customWidth="1"/>
    <col min="13317" max="13323" width="4.6328125" style="58" customWidth="1"/>
    <col min="13324" max="13324" width="7.1796875" style="58" customWidth="1"/>
    <col min="13325" max="13325" width="4.6328125" style="58" customWidth="1"/>
    <col min="13326" max="13568" width="8.7265625" style="58"/>
    <col min="13569" max="13569" width="8.90625" style="58" customWidth="1"/>
    <col min="13570" max="13570" width="6.08984375" style="58" customWidth="1"/>
    <col min="13571" max="13571" width="7.453125" style="58" bestFit="1" customWidth="1"/>
    <col min="13572" max="13572" width="6.08984375" style="58" customWidth="1"/>
    <col min="13573" max="13579" width="4.6328125" style="58" customWidth="1"/>
    <col min="13580" max="13580" width="7.1796875" style="58" customWidth="1"/>
    <col min="13581" max="13581" width="4.6328125" style="58" customWidth="1"/>
    <col min="13582" max="13824" width="8.7265625" style="58"/>
    <col min="13825" max="13825" width="8.90625" style="58" customWidth="1"/>
    <col min="13826" max="13826" width="6.08984375" style="58" customWidth="1"/>
    <col min="13827" max="13827" width="7.453125" style="58" bestFit="1" customWidth="1"/>
    <col min="13828" max="13828" width="6.08984375" style="58" customWidth="1"/>
    <col min="13829" max="13835" width="4.6328125" style="58" customWidth="1"/>
    <col min="13836" max="13836" width="7.1796875" style="58" customWidth="1"/>
    <col min="13837" max="13837" width="4.6328125" style="58" customWidth="1"/>
    <col min="13838" max="14080" width="8.7265625" style="58"/>
    <col min="14081" max="14081" width="8.90625" style="58" customWidth="1"/>
    <col min="14082" max="14082" width="6.08984375" style="58" customWidth="1"/>
    <col min="14083" max="14083" width="7.453125" style="58" bestFit="1" customWidth="1"/>
    <col min="14084" max="14084" width="6.08984375" style="58" customWidth="1"/>
    <col min="14085" max="14091" width="4.6328125" style="58" customWidth="1"/>
    <col min="14092" max="14092" width="7.1796875" style="58" customWidth="1"/>
    <col min="14093" max="14093" width="4.6328125" style="58" customWidth="1"/>
    <col min="14094" max="14336" width="8.7265625" style="58"/>
    <col min="14337" max="14337" width="8.90625" style="58" customWidth="1"/>
    <col min="14338" max="14338" width="6.08984375" style="58" customWidth="1"/>
    <col min="14339" max="14339" width="7.453125" style="58" bestFit="1" customWidth="1"/>
    <col min="14340" max="14340" width="6.08984375" style="58" customWidth="1"/>
    <col min="14341" max="14347" width="4.6328125" style="58" customWidth="1"/>
    <col min="14348" max="14348" width="7.1796875" style="58" customWidth="1"/>
    <col min="14349" max="14349" width="4.6328125" style="58" customWidth="1"/>
    <col min="14350" max="14592" width="8.7265625" style="58"/>
    <col min="14593" max="14593" width="8.90625" style="58" customWidth="1"/>
    <col min="14594" max="14594" width="6.08984375" style="58" customWidth="1"/>
    <col min="14595" max="14595" width="7.453125" style="58" bestFit="1" customWidth="1"/>
    <col min="14596" max="14596" width="6.08984375" style="58" customWidth="1"/>
    <col min="14597" max="14603" width="4.6328125" style="58" customWidth="1"/>
    <col min="14604" max="14604" width="7.1796875" style="58" customWidth="1"/>
    <col min="14605" max="14605" width="4.6328125" style="58" customWidth="1"/>
    <col min="14606" max="14848" width="8.7265625" style="58"/>
    <col min="14849" max="14849" width="8.90625" style="58" customWidth="1"/>
    <col min="14850" max="14850" width="6.08984375" style="58" customWidth="1"/>
    <col min="14851" max="14851" width="7.453125" style="58" bestFit="1" customWidth="1"/>
    <col min="14852" max="14852" width="6.08984375" style="58" customWidth="1"/>
    <col min="14853" max="14859" width="4.6328125" style="58" customWidth="1"/>
    <col min="14860" max="14860" width="7.1796875" style="58" customWidth="1"/>
    <col min="14861" max="14861" width="4.6328125" style="58" customWidth="1"/>
    <col min="14862" max="15104" width="8.7265625" style="58"/>
    <col min="15105" max="15105" width="8.90625" style="58" customWidth="1"/>
    <col min="15106" max="15106" width="6.08984375" style="58" customWidth="1"/>
    <col min="15107" max="15107" width="7.453125" style="58" bestFit="1" customWidth="1"/>
    <col min="15108" max="15108" width="6.08984375" style="58" customWidth="1"/>
    <col min="15109" max="15115" width="4.6328125" style="58" customWidth="1"/>
    <col min="15116" max="15116" width="7.1796875" style="58" customWidth="1"/>
    <col min="15117" max="15117" width="4.6328125" style="58" customWidth="1"/>
    <col min="15118" max="15360" width="8.7265625" style="58"/>
    <col min="15361" max="15361" width="8.90625" style="58" customWidth="1"/>
    <col min="15362" max="15362" width="6.08984375" style="58" customWidth="1"/>
    <col min="15363" max="15363" width="7.453125" style="58" bestFit="1" customWidth="1"/>
    <col min="15364" max="15364" width="6.08984375" style="58" customWidth="1"/>
    <col min="15365" max="15371" width="4.6328125" style="58" customWidth="1"/>
    <col min="15372" max="15372" width="7.1796875" style="58" customWidth="1"/>
    <col min="15373" max="15373" width="4.6328125" style="58" customWidth="1"/>
    <col min="15374" max="15616" width="8.7265625" style="58"/>
    <col min="15617" max="15617" width="8.90625" style="58" customWidth="1"/>
    <col min="15618" max="15618" width="6.08984375" style="58" customWidth="1"/>
    <col min="15619" max="15619" width="7.453125" style="58" bestFit="1" customWidth="1"/>
    <col min="15620" max="15620" width="6.08984375" style="58" customWidth="1"/>
    <col min="15621" max="15627" width="4.6328125" style="58" customWidth="1"/>
    <col min="15628" max="15628" width="7.1796875" style="58" customWidth="1"/>
    <col min="15629" max="15629" width="4.6328125" style="58" customWidth="1"/>
    <col min="15630" max="15872" width="8.7265625" style="58"/>
    <col min="15873" max="15873" width="8.90625" style="58" customWidth="1"/>
    <col min="15874" max="15874" width="6.08984375" style="58" customWidth="1"/>
    <col min="15875" max="15875" width="7.453125" style="58" bestFit="1" customWidth="1"/>
    <col min="15876" max="15876" width="6.08984375" style="58" customWidth="1"/>
    <col min="15877" max="15883" width="4.6328125" style="58" customWidth="1"/>
    <col min="15884" max="15884" width="7.1796875" style="58" customWidth="1"/>
    <col min="15885" max="15885" width="4.6328125" style="58" customWidth="1"/>
    <col min="15886" max="16128" width="8.7265625" style="58"/>
    <col min="16129" max="16129" width="8.90625" style="58" customWidth="1"/>
    <col min="16130" max="16130" width="6.08984375" style="58" customWidth="1"/>
    <col min="16131" max="16131" width="7.453125" style="58" bestFit="1" customWidth="1"/>
    <col min="16132" max="16132" width="6.08984375" style="58" customWidth="1"/>
    <col min="16133" max="16139" width="4.6328125" style="58" customWidth="1"/>
    <col min="16140" max="16140" width="7.1796875" style="58" customWidth="1"/>
    <col min="16141" max="16141" width="4.6328125" style="58" customWidth="1"/>
    <col min="16142" max="16384" width="8.7265625" style="58"/>
  </cols>
  <sheetData>
    <row r="1" spans="1:13" s="58" customFormat="1" ht="27" customHeight="1" x14ac:dyDescent="0.2">
      <c r="A1" s="135" t="s">
        <v>142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s="58" customFormat="1" x14ac:dyDescent="0.2">
      <c r="M2" s="136" t="s">
        <v>78</v>
      </c>
    </row>
    <row r="3" spans="1:13" s="58" customFormat="1" x14ac:dyDescent="0.2">
      <c r="A3" s="160" t="s">
        <v>143</v>
      </c>
      <c r="B3" s="160" t="s">
        <v>144</v>
      </c>
      <c r="C3" s="160"/>
      <c r="D3" s="160" t="s">
        <v>145</v>
      </c>
      <c r="E3" s="160"/>
      <c r="F3" s="160"/>
      <c r="G3" s="160"/>
      <c r="H3" s="160"/>
      <c r="I3" s="160"/>
      <c r="J3" s="160"/>
      <c r="K3" s="160"/>
      <c r="L3" s="160"/>
      <c r="M3" s="160"/>
    </row>
    <row r="4" spans="1:13" s="58" customFormat="1" x14ac:dyDescent="0.2">
      <c r="A4" s="160"/>
      <c r="B4" s="160" t="s">
        <v>3</v>
      </c>
      <c r="C4" s="160" t="s">
        <v>146</v>
      </c>
      <c r="D4" s="160" t="s">
        <v>147</v>
      </c>
      <c r="E4" s="160"/>
      <c r="F4" s="160"/>
      <c r="G4" s="160"/>
      <c r="H4" s="160"/>
      <c r="I4" s="160"/>
      <c r="J4" s="160"/>
      <c r="K4" s="160"/>
      <c r="L4" s="160" t="s">
        <v>146</v>
      </c>
      <c r="M4" s="160" t="s">
        <v>148</v>
      </c>
    </row>
    <row r="5" spans="1:13" s="58" customFormat="1" x14ac:dyDescent="0.2">
      <c r="A5" s="160"/>
      <c r="B5" s="160"/>
      <c r="C5" s="160"/>
      <c r="D5" s="140" t="s">
        <v>28</v>
      </c>
      <c r="E5" s="140" t="s">
        <v>149</v>
      </c>
      <c r="F5" s="140" t="s">
        <v>150</v>
      </c>
      <c r="G5" s="140" t="s">
        <v>151</v>
      </c>
      <c r="H5" s="140" t="s">
        <v>152</v>
      </c>
      <c r="I5" s="140" t="s">
        <v>153</v>
      </c>
      <c r="J5" s="140" t="s">
        <v>154</v>
      </c>
      <c r="K5" s="140" t="s">
        <v>155</v>
      </c>
      <c r="L5" s="160"/>
      <c r="M5" s="160"/>
    </row>
    <row r="6" spans="1:13" s="58" customFormat="1" ht="22.95" customHeight="1" x14ac:dyDescent="0.2">
      <c r="A6" s="141" t="s">
        <v>156</v>
      </c>
      <c r="B6" s="48">
        <v>2089</v>
      </c>
      <c r="C6" s="48">
        <v>9432</v>
      </c>
      <c r="D6" s="48">
        <f t="shared" ref="D6:D15" si="0">SUM(E6:K6)</f>
        <v>2059</v>
      </c>
      <c r="E6" s="48">
        <v>262</v>
      </c>
      <c r="F6" s="48">
        <v>273</v>
      </c>
      <c r="G6" s="48">
        <v>262</v>
      </c>
      <c r="H6" s="48">
        <v>265</v>
      </c>
      <c r="I6" s="48">
        <v>287</v>
      </c>
      <c r="J6" s="48">
        <v>254</v>
      </c>
      <c r="K6" s="48">
        <f>164+139+80+73</f>
        <v>456</v>
      </c>
      <c r="L6" s="48">
        <v>9392</v>
      </c>
      <c r="M6" s="213">
        <v>4.5599999999999996</v>
      </c>
    </row>
    <row r="7" spans="1:13" s="58" customFormat="1" ht="22.95" customHeight="1" x14ac:dyDescent="0.2">
      <c r="A7" s="143" t="s">
        <v>157</v>
      </c>
      <c r="B7" s="18">
        <v>2585</v>
      </c>
      <c r="C7" s="18">
        <v>10944</v>
      </c>
      <c r="D7" s="18">
        <f t="shared" si="0"/>
        <v>2559</v>
      </c>
      <c r="E7" s="18">
        <v>298</v>
      </c>
      <c r="F7" s="18">
        <v>343</v>
      </c>
      <c r="G7" s="18">
        <v>373</v>
      </c>
      <c r="H7" s="18">
        <v>426</v>
      </c>
      <c r="I7" s="18">
        <v>414</v>
      </c>
      <c r="J7" s="18">
        <v>307</v>
      </c>
      <c r="K7" s="18">
        <f>187+121+49+41</f>
        <v>398</v>
      </c>
      <c r="L7" s="18">
        <v>10855</v>
      </c>
      <c r="M7" s="214">
        <v>4.25</v>
      </c>
    </row>
    <row r="8" spans="1:13" s="58" customFormat="1" ht="22.95" customHeight="1" x14ac:dyDescent="0.2">
      <c r="A8" s="143" t="s">
        <v>158</v>
      </c>
      <c r="B8" s="18">
        <v>3088</v>
      </c>
      <c r="C8" s="18">
        <v>12202</v>
      </c>
      <c r="D8" s="18">
        <f t="shared" si="0"/>
        <v>3055</v>
      </c>
      <c r="E8" s="18">
        <v>406</v>
      </c>
      <c r="F8" s="18">
        <v>461</v>
      </c>
      <c r="G8" s="18">
        <v>450</v>
      </c>
      <c r="H8" s="18">
        <v>568</v>
      </c>
      <c r="I8" s="18">
        <v>498</v>
      </c>
      <c r="J8" s="18">
        <v>339</v>
      </c>
      <c r="K8" s="18">
        <f>190+87+32+24</f>
        <v>333</v>
      </c>
      <c r="L8" s="18">
        <v>12040</v>
      </c>
      <c r="M8" s="214">
        <v>3.94</v>
      </c>
    </row>
    <row r="9" spans="1:13" s="58" customFormat="1" ht="22.95" customHeight="1" x14ac:dyDescent="0.2">
      <c r="A9" s="143" t="s">
        <v>159</v>
      </c>
      <c r="B9" s="18">
        <v>3465</v>
      </c>
      <c r="C9" s="18">
        <v>12778</v>
      </c>
      <c r="D9" s="18">
        <f t="shared" si="0"/>
        <v>3376</v>
      </c>
      <c r="E9" s="18">
        <v>454</v>
      </c>
      <c r="F9" s="18">
        <v>561</v>
      </c>
      <c r="G9" s="18">
        <v>525</v>
      </c>
      <c r="H9" s="18">
        <v>646</v>
      </c>
      <c r="I9" s="18">
        <v>621</v>
      </c>
      <c r="J9" s="18">
        <v>296</v>
      </c>
      <c r="K9" s="18">
        <f>165+72+24+12</f>
        <v>273</v>
      </c>
      <c r="L9" s="18">
        <v>12689</v>
      </c>
      <c r="M9" s="214">
        <v>3.76</v>
      </c>
    </row>
    <row r="10" spans="1:13" s="58" customFormat="1" ht="22.95" customHeight="1" x14ac:dyDescent="0.2">
      <c r="A10" s="143" t="s">
        <v>160</v>
      </c>
      <c r="B10" s="18">
        <v>3777</v>
      </c>
      <c r="C10" s="18">
        <v>13707</v>
      </c>
      <c r="D10" s="18">
        <f t="shared" si="0"/>
        <v>3767</v>
      </c>
      <c r="E10" s="18">
        <v>563</v>
      </c>
      <c r="F10" s="18">
        <v>696</v>
      </c>
      <c r="G10" s="18">
        <v>651</v>
      </c>
      <c r="H10" s="18">
        <v>752</v>
      </c>
      <c r="I10" s="18">
        <v>627</v>
      </c>
      <c r="J10" s="18">
        <v>270</v>
      </c>
      <c r="K10" s="18">
        <v>208</v>
      </c>
      <c r="L10" s="18">
        <v>13248</v>
      </c>
      <c r="M10" s="214">
        <v>3.52</v>
      </c>
    </row>
    <row r="11" spans="1:13" s="58" customFormat="1" ht="22.95" customHeight="1" x14ac:dyDescent="0.2">
      <c r="A11" s="143" t="s">
        <v>161</v>
      </c>
      <c r="B11" s="18">
        <v>4374</v>
      </c>
      <c r="C11" s="18">
        <v>15023</v>
      </c>
      <c r="D11" s="18">
        <f t="shared" si="0"/>
        <v>4368</v>
      </c>
      <c r="E11" s="18">
        <v>688</v>
      </c>
      <c r="F11" s="18">
        <v>900</v>
      </c>
      <c r="G11" s="18">
        <v>828</v>
      </c>
      <c r="H11" s="18">
        <v>912</v>
      </c>
      <c r="I11" s="18">
        <v>598</v>
      </c>
      <c r="J11" s="18">
        <v>257</v>
      </c>
      <c r="K11" s="18">
        <v>185</v>
      </c>
      <c r="L11" s="18">
        <v>14557</v>
      </c>
      <c r="M11" s="214">
        <v>3.33</v>
      </c>
    </row>
    <row r="12" spans="1:13" s="58" customFormat="1" ht="22.95" customHeight="1" x14ac:dyDescent="0.2">
      <c r="A12" s="143" t="s">
        <v>129</v>
      </c>
      <c r="B12" s="18">
        <v>4850</v>
      </c>
      <c r="C12" s="18">
        <v>15745</v>
      </c>
      <c r="D12" s="18">
        <f t="shared" si="0"/>
        <v>4779</v>
      </c>
      <c r="E12" s="18">
        <v>883</v>
      </c>
      <c r="F12" s="215">
        <v>1064</v>
      </c>
      <c r="G12" s="18">
        <v>916</v>
      </c>
      <c r="H12" s="18">
        <v>952</v>
      </c>
      <c r="I12" s="18">
        <v>612</v>
      </c>
      <c r="J12" s="18">
        <v>218</v>
      </c>
      <c r="K12" s="18">
        <v>134</v>
      </c>
      <c r="L12" s="18">
        <v>15000</v>
      </c>
      <c r="M12" s="214">
        <v>3.14</v>
      </c>
    </row>
    <row r="13" spans="1:13" s="58" customFormat="1" ht="22.95" customHeight="1" x14ac:dyDescent="0.2">
      <c r="A13" s="143" t="s">
        <v>139</v>
      </c>
      <c r="B13" s="18">
        <v>5096</v>
      </c>
      <c r="C13" s="18">
        <v>15790</v>
      </c>
      <c r="D13" s="18">
        <f t="shared" si="0"/>
        <v>5089</v>
      </c>
      <c r="E13" s="215">
        <v>1005</v>
      </c>
      <c r="F13" s="215">
        <v>1208</v>
      </c>
      <c r="G13" s="215">
        <v>1069</v>
      </c>
      <c r="H13" s="18">
        <v>948</v>
      </c>
      <c r="I13" s="18">
        <v>558</v>
      </c>
      <c r="J13" s="18">
        <v>195</v>
      </c>
      <c r="K13" s="18">
        <f>69+24+8+5</f>
        <v>106</v>
      </c>
      <c r="L13" s="18">
        <v>15180</v>
      </c>
      <c r="M13" s="214">
        <v>2.98</v>
      </c>
    </row>
    <row r="14" spans="1:13" s="58" customFormat="1" ht="22.95" customHeight="1" x14ac:dyDescent="0.2">
      <c r="A14" s="143" t="s">
        <v>140</v>
      </c>
      <c r="B14" s="18">
        <v>5220</v>
      </c>
      <c r="C14" s="18">
        <v>15951</v>
      </c>
      <c r="D14" s="18">
        <f t="shared" si="0"/>
        <v>5214</v>
      </c>
      <c r="E14" s="215">
        <v>1032</v>
      </c>
      <c r="F14" s="215">
        <v>1331</v>
      </c>
      <c r="G14" s="215">
        <v>1075</v>
      </c>
      <c r="H14" s="18">
        <v>970</v>
      </c>
      <c r="I14" s="18">
        <v>504</v>
      </c>
      <c r="J14" s="18">
        <v>193</v>
      </c>
      <c r="K14" s="18">
        <v>109</v>
      </c>
      <c r="L14" s="18">
        <v>15298</v>
      </c>
      <c r="M14" s="214">
        <v>2.93</v>
      </c>
    </row>
    <row r="15" spans="1:13" s="58" customFormat="1" ht="22.95" customHeight="1" x14ac:dyDescent="0.2">
      <c r="A15" s="143" t="s">
        <v>141</v>
      </c>
      <c r="B15" s="18">
        <v>5541</v>
      </c>
      <c r="C15" s="18">
        <v>16148</v>
      </c>
      <c r="D15" s="18">
        <f t="shared" si="0"/>
        <v>5530</v>
      </c>
      <c r="E15" s="215">
        <v>1270</v>
      </c>
      <c r="F15" s="215">
        <v>1495</v>
      </c>
      <c r="G15" s="215">
        <v>1069</v>
      </c>
      <c r="H15" s="18">
        <v>914</v>
      </c>
      <c r="I15" s="18">
        <v>485</v>
      </c>
      <c r="J15" s="18">
        <v>193</v>
      </c>
      <c r="K15" s="18">
        <v>104</v>
      </c>
      <c r="L15" s="18">
        <v>15493</v>
      </c>
      <c r="M15" s="214">
        <v>2.8</v>
      </c>
    </row>
    <row r="16" spans="1:13" s="58" customFormat="1" ht="22.95" customHeight="1" x14ac:dyDescent="0.2">
      <c r="A16" s="145" t="s">
        <v>381</v>
      </c>
      <c r="B16" s="42">
        <v>6558</v>
      </c>
      <c r="C16" s="42">
        <v>17969</v>
      </c>
      <c r="D16" s="42">
        <f>SUM(E16:K16)</f>
        <v>6546</v>
      </c>
      <c r="E16" s="216">
        <v>1802</v>
      </c>
      <c r="F16" s="216">
        <v>1766</v>
      </c>
      <c r="G16" s="216">
        <v>1229</v>
      </c>
      <c r="H16" s="42">
        <v>947</v>
      </c>
      <c r="I16" s="42">
        <v>530</v>
      </c>
      <c r="J16" s="42">
        <v>180</v>
      </c>
      <c r="K16" s="42">
        <v>92</v>
      </c>
      <c r="L16" s="42">
        <v>17236</v>
      </c>
      <c r="M16" s="217">
        <v>2.63</v>
      </c>
    </row>
    <row r="17" spans="13:13" s="58" customFormat="1" x14ac:dyDescent="0.2">
      <c r="M17" s="136" t="s">
        <v>102</v>
      </c>
    </row>
  </sheetData>
  <mergeCells count="9">
    <mergeCell ref="A1:M1"/>
    <mergeCell ref="A3:A5"/>
    <mergeCell ref="B3:C3"/>
    <mergeCell ref="D3:M3"/>
    <mergeCell ref="B4:B5"/>
    <mergeCell ref="C4:C5"/>
    <mergeCell ref="D4:K4"/>
    <mergeCell ref="L4:L5"/>
    <mergeCell ref="M4:M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97C7-40C9-4226-8CE6-16E623EC69FD}">
  <dimension ref="A1:H12"/>
  <sheetViews>
    <sheetView view="pageBreakPreview" zoomScale="115" zoomScaleNormal="75" zoomScaleSheetLayoutView="115" workbookViewId="0">
      <selection activeCell="F7" sqref="F7"/>
    </sheetView>
  </sheetViews>
  <sheetFormatPr defaultRowHeight="13.2" x14ac:dyDescent="0.2"/>
  <cols>
    <col min="1" max="1" width="8.453125" style="5" customWidth="1"/>
    <col min="2" max="8" width="7.6328125" style="5" customWidth="1"/>
    <col min="9" max="256" width="8.7265625" style="5"/>
    <col min="257" max="257" width="8.453125" style="5" customWidth="1"/>
    <col min="258" max="264" width="7.6328125" style="5" customWidth="1"/>
    <col min="265" max="512" width="8.7265625" style="5"/>
    <col min="513" max="513" width="8.453125" style="5" customWidth="1"/>
    <col min="514" max="520" width="7.6328125" style="5" customWidth="1"/>
    <col min="521" max="768" width="8.7265625" style="5"/>
    <col min="769" max="769" width="8.453125" style="5" customWidth="1"/>
    <col min="770" max="776" width="7.6328125" style="5" customWidth="1"/>
    <col min="777" max="1024" width="8.7265625" style="5"/>
    <col min="1025" max="1025" width="8.453125" style="5" customWidth="1"/>
    <col min="1026" max="1032" width="7.6328125" style="5" customWidth="1"/>
    <col min="1033" max="1280" width="8.7265625" style="5"/>
    <col min="1281" max="1281" width="8.453125" style="5" customWidth="1"/>
    <col min="1282" max="1288" width="7.6328125" style="5" customWidth="1"/>
    <col min="1289" max="1536" width="8.7265625" style="5"/>
    <col min="1537" max="1537" width="8.453125" style="5" customWidth="1"/>
    <col min="1538" max="1544" width="7.6328125" style="5" customWidth="1"/>
    <col min="1545" max="1792" width="8.7265625" style="5"/>
    <col min="1793" max="1793" width="8.453125" style="5" customWidth="1"/>
    <col min="1794" max="1800" width="7.6328125" style="5" customWidth="1"/>
    <col min="1801" max="2048" width="8.7265625" style="5"/>
    <col min="2049" max="2049" width="8.453125" style="5" customWidth="1"/>
    <col min="2050" max="2056" width="7.6328125" style="5" customWidth="1"/>
    <col min="2057" max="2304" width="8.7265625" style="5"/>
    <col min="2305" max="2305" width="8.453125" style="5" customWidth="1"/>
    <col min="2306" max="2312" width="7.6328125" style="5" customWidth="1"/>
    <col min="2313" max="2560" width="8.7265625" style="5"/>
    <col min="2561" max="2561" width="8.453125" style="5" customWidth="1"/>
    <col min="2562" max="2568" width="7.6328125" style="5" customWidth="1"/>
    <col min="2569" max="2816" width="8.7265625" style="5"/>
    <col min="2817" max="2817" width="8.453125" style="5" customWidth="1"/>
    <col min="2818" max="2824" width="7.6328125" style="5" customWidth="1"/>
    <col min="2825" max="3072" width="8.7265625" style="5"/>
    <col min="3073" max="3073" width="8.453125" style="5" customWidth="1"/>
    <col min="3074" max="3080" width="7.6328125" style="5" customWidth="1"/>
    <col min="3081" max="3328" width="8.7265625" style="5"/>
    <col min="3329" max="3329" width="8.453125" style="5" customWidth="1"/>
    <col min="3330" max="3336" width="7.6328125" style="5" customWidth="1"/>
    <col min="3337" max="3584" width="8.7265625" style="5"/>
    <col min="3585" max="3585" width="8.453125" style="5" customWidth="1"/>
    <col min="3586" max="3592" width="7.6328125" style="5" customWidth="1"/>
    <col min="3593" max="3840" width="8.7265625" style="5"/>
    <col min="3841" max="3841" width="8.453125" style="5" customWidth="1"/>
    <col min="3842" max="3848" width="7.6328125" style="5" customWidth="1"/>
    <col min="3849" max="4096" width="8.7265625" style="5"/>
    <col min="4097" max="4097" width="8.453125" style="5" customWidth="1"/>
    <col min="4098" max="4104" width="7.6328125" style="5" customWidth="1"/>
    <col min="4105" max="4352" width="8.7265625" style="5"/>
    <col min="4353" max="4353" width="8.453125" style="5" customWidth="1"/>
    <col min="4354" max="4360" width="7.6328125" style="5" customWidth="1"/>
    <col min="4361" max="4608" width="8.7265625" style="5"/>
    <col min="4609" max="4609" width="8.453125" style="5" customWidth="1"/>
    <col min="4610" max="4616" width="7.6328125" style="5" customWidth="1"/>
    <col min="4617" max="4864" width="8.7265625" style="5"/>
    <col min="4865" max="4865" width="8.453125" style="5" customWidth="1"/>
    <col min="4866" max="4872" width="7.6328125" style="5" customWidth="1"/>
    <col min="4873" max="5120" width="8.7265625" style="5"/>
    <col min="5121" max="5121" width="8.453125" style="5" customWidth="1"/>
    <col min="5122" max="5128" width="7.6328125" style="5" customWidth="1"/>
    <col min="5129" max="5376" width="8.7265625" style="5"/>
    <col min="5377" max="5377" width="8.453125" style="5" customWidth="1"/>
    <col min="5378" max="5384" width="7.6328125" style="5" customWidth="1"/>
    <col min="5385" max="5632" width="8.7265625" style="5"/>
    <col min="5633" max="5633" width="8.453125" style="5" customWidth="1"/>
    <col min="5634" max="5640" width="7.6328125" style="5" customWidth="1"/>
    <col min="5641" max="5888" width="8.7265625" style="5"/>
    <col min="5889" max="5889" width="8.453125" style="5" customWidth="1"/>
    <col min="5890" max="5896" width="7.6328125" style="5" customWidth="1"/>
    <col min="5897" max="6144" width="8.7265625" style="5"/>
    <col min="6145" max="6145" width="8.453125" style="5" customWidth="1"/>
    <col min="6146" max="6152" width="7.6328125" style="5" customWidth="1"/>
    <col min="6153" max="6400" width="8.7265625" style="5"/>
    <col min="6401" max="6401" width="8.453125" style="5" customWidth="1"/>
    <col min="6402" max="6408" width="7.6328125" style="5" customWidth="1"/>
    <col min="6409" max="6656" width="8.7265625" style="5"/>
    <col min="6657" max="6657" width="8.453125" style="5" customWidth="1"/>
    <col min="6658" max="6664" width="7.6328125" style="5" customWidth="1"/>
    <col min="6665" max="6912" width="8.7265625" style="5"/>
    <col min="6913" max="6913" width="8.453125" style="5" customWidth="1"/>
    <col min="6914" max="6920" width="7.6328125" style="5" customWidth="1"/>
    <col min="6921" max="7168" width="8.7265625" style="5"/>
    <col min="7169" max="7169" width="8.453125" style="5" customWidth="1"/>
    <col min="7170" max="7176" width="7.6328125" style="5" customWidth="1"/>
    <col min="7177" max="7424" width="8.7265625" style="5"/>
    <col min="7425" max="7425" width="8.453125" style="5" customWidth="1"/>
    <col min="7426" max="7432" width="7.6328125" style="5" customWidth="1"/>
    <col min="7433" max="7680" width="8.7265625" style="5"/>
    <col min="7681" max="7681" width="8.453125" style="5" customWidth="1"/>
    <col min="7682" max="7688" width="7.6328125" style="5" customWidth="1"/>
    <col min="7689" max="7936" width="8.7265625" style="5"/>
    <col min="7937" max="7937" width="8.453125" style="5" customWidth="1"/>
    <col min="7938" max="7944" width="7.6328125" style="5" customWidth="1"/>
    <col min="7945" max="8192" width="8.7265625" style="5"/>
    <col min="8193" max="8193" width="8.453125" style="5" customWidth="1"/>
    <col min="8194" max="8200" width="7.6328125" style="5" customWidth="1"/>
    <col min="8201" max="8448" width="8.7265625" style="5"/>
    <col min="8449" max="8449" width="8.453125" style="5" customWidth="1"/>
    <col min="8450" max="8456" width="7.6328125" style="5" customWidth="1"/>
    <col min="8457" max="8704" width="8.7265625" style="5"/>
    <col min="8705" max="8705" width="8.453125" style="5" customWidth="1"/>
    <col min="8706" max="8712" width="7.6328125" style="5" customWidth="1"/>
    <col min="8713" max="8960" width="8.7265625" style="5"/>
    <col min="8961" max="8961" width="8.453125" style="5" customWidth="1"/>
    <col min="8962" max="8968" width="7.6328125" style="5" customWidth="1"/>
    <col min="8969" max="9216" width="8.7265625" style="5"/>
    <col min="9217" max="9217" width="8.453125" style="5" customWidth="1"/>
    <col min="9218" max="9224" width="7.6328125" style="5" customWidth="1"/>
    <col min="9225" max="9472" width="8.7265625" style="5"/>
    <col min="9473" max="9473" width="8.453125" style="5" customWidth="1"/>
    <col min="9474" max="9480" width="7.6328125" style="5" customWidth="1"/>
    <col min="9481" max="9728" width="8.7265625" style="5"/>
    <col min="9729" max="9729" width="8.453125" style="5" customWidth="1"/>
    <col min="9730" max="9736" width="7.6328125" style="5" customWidth="1"/>
    <col min="9737" max="9984" width="8.7265625" style="5"/>
    <col min="9985" max="9985" width="8.453125" style="5" customWidth="1"/>
    <col min="9986" max="9992" width="7.6328125" style="5" customWidth="1"/>
    <col min="9993" max="10240" width="8.7265625" style="5"/>
    <col min="10241" max="10241" width="8.453125" style="5" customWidth="1"/>
    <col min="10242" max="10248" width="7.6328125" style="5" customWidth="1"/>
    <col min="10249" max="10496" width="8.7265625" style="5"/>
    <col min="10497" max="10497" width="8.453125" style="5" customWidth="1"/>
    <col min="10498" max="10504" width="7.6328125" style="5" customWidth="1"/>
    <col min="10505" max="10752" width="8.7265625" style="5"/>
    <col min="10753" max="10753" width="8.453125" style="5" customWidth="1"/>
    <col min="10754" max="10760" width="7.6328125" style="5" customWidth="1"/>
    <col min="10761" max="11008" width="8.7265625" style="5"/>
    <col min="11009" max="11009" width="8.453125" style="5" customWidth="1"/>
    <col min="11010" max="11016" width="7.6328125" style="5" customWidth="1"/>
    <col min="11017" max="11264" width="8.7265625" style="5"/>
    <col min="11265" max="11265" width="8.453125" style="5" customWidth="1"/>
    <col min="11266" max="11272" width="7.6328125" style="5" customWidth="1"/>
    <col min="11273" max="11520" width="8.7265625" style="5"/>
    <col min="11521" max="11521" width="8.453125" style="5" customWidth="1"/>
    <col min="11522" max="11528" width="7.6328125" style="5" customWidth="1"/>
    <col min="11529" max="11776" width="8.7265625" style="5"/>
    <col min="11777" max="11777" width="8.453125" style="5" customWidth="1"/>
    <col min="11778" max="11784" width="7.6328125" style="5" customWidth="1"/>
    <col min="11785" max="12032" width="8.7265625" style="5"/>
    <col min="12033" max="12033" width="8.453125" style="5" customWidth="1"/>
    <col min="12034" max="12040" width="7.6328125" style="5" customWidth="1"/>
    <col min="12041" max="12288" width="8.7265625" style="5"/>
    <col min="12289" max="12289" width="8.453125" style="5" customWidth="1"/>
    <col min="12290" max="12296" width="7.6328125" style="5" customWidth="1"/>
    <col min="12297" max="12544" width="8.7265625" style="5"/>
    <col min="12545" max="12545" width="8.453125" style="5" customWidth="1"/>
    <col min="12546" max="12552" width="7.6328125" style="5" customWidth="1"/>
    <col min="12553" max="12800" width="8.7265625" style="5"/>
    <col min="12801" max="12801" width="8.453125" style="5" customWidth="1"/>
    <col min="12802" max="12808" width="7.6328125" style="5" customWidth="1"/>
    <col min="12809" max="13056" width="8.7265625" style="5"/>
    <col min="13057" max="13057" width="8.453125" style="5" customWidth="1"/>
    <col min="13058" max="13064" width="7.6328125" style="5" customWidth="1"/>
    <col min="13065" max="13312" width="8.7265625" style="5"/>
    <col min="13313" max="13313" width="8.453125" style="5" customWidth="1"/>
    <col min="13314" max="13320" width="7.6328125" style="5" customWidth="1"/>
    <col min="13321" max="13568" width="8.7265625" style="5"/>
    <col min="13569" max="13569" width="8.453125" style="5" customWidth="1"/>
    <col min="13570" max="13576" width="7.6328125" style="5" customWidth="1"/>
    <col min="13577" max="13824" width="8.7265625" style="5"/>
    <col min="13825" max="13825" width="8.453125" style="5" customWidth="1"/>
    <col min="13826" max="13832" width="7.6328125" style="5" customWidth="1"/>
    <col min="13833" max="14080" width="8.7265625" style="5"/>
    <col min="14081" max="14081" width="8.453125" style="5" customWidth="1"/>
    <col min="14082" max="14088" width="7.6328125" style="5" customWidth="1"/>
    <col min="14089" max="14336" width="8.7265625" style="5"/>
    <col min="14337" max="14337" width="8.453125" style="5" customWidth="1"/>
    <col min="14338" max="14344" width="7.6328125" style="5" customWidth="1"/>
    <col min="14345" max="14592" width="8.7265625" style="5"/>
    <col min="14593" max="14593" width="8.453125" style="5" customWidth="1"/>
    <col min="14594" max="14600" width="7.6328125" style="5" customWidth="1"/>
    <col min="14601" max="14848" width="8.7265625" style="5"/>
    <col min="14849" max="14849" width="8.453125" style="5" customWidth="1"/>
    <col min="14850" max="14856" width="7.6328125" style="5" customWidth="1"/>
    <col min="14857" max="15104" width="8.7265625" style="5"/>
    <col min="15105" max="15105" width="8.453125" style="5" customWidth="1"/>
    <col min="15106" max="15112" width="7.6328125" style="5" customWidth="1"/>
    <col min="15113" max="15360" width="8.7265625" style="5"/>
    <col min="15361" max="15361" width="8.453125" style="5" customWidth="1"/>
    <col min="15362" max="15368" width="7.6328125" style="5" customWidth="1"/>
    <col min="15369" max="15616" width="8.7265625" style="5"/>
    <col min="15617" max="15617" width="8.453125" style="5" customWidth="1"/>
    <col min="15618" max="15624" width="7.6328125" style="5" customWidth="1"/>
    <col min="15625" max="15872" width="8.7265625" style="5"/>
    <col min="15873" max="15873" width="8.453125" style="5" customWidth="1"/>
    <col min="15874" max="15880" width="7.6328125" style="5" customWidth="1"/>
    <col min="15881" max="16128" width="8.7265625" style="5"/>
    <col min="16129" max="16129" width="8.453125" style="5" customWidth="1"/>
    <col min="16130" max="16136" width="7.6328125" style="5" customWidth="1"/>
    <col min="16137" max="16384" width="8.7265625" style="5"/>
  </cols>
  <sheetData>
    <row r="1" spans="1:8" ht="27" customHeight="1" x14ac:dyDescent="0.2">
      <c r="A1" s="98" t="s">
        <v>388</v>
      </c>
      <c r="B1" s="98"/>
      <c r="C1" s="98"/>
      <c r="D1" s="98"/>
      <c r="E1" s="98"/>
      <c r="F1" s="98"/>
      <c r="G1" s="98"/>
      <c r="H1" s="98"/>
    </row>
    <row r="2" spans="1:8" x14ac:dyDescent="0.2">
      <c r="H2" s="6" t="s">
        <v>78</v>
      </c>
    </row>
    <row r="3" spans="1:8" ht="15.75" customHeight="1" x14ac:dyDescent="0.2">
      <c r="A3" s="92" t="s">
        <v>114</v>
      </c>
      <c r="B3" s="92" t="s">
        <v>7</v>
      </c>
      <c r="C3" s="92" t="s">
        <v>133</v>
      </c>
      <c r="D3" s="92" t="s">
        <v>134</v>
      </c>
      <c r="E3" s="92" t="s">
        <v>135</v>
      </c>
      <c r="F3" s="92" t="s">
        <v>136</v>
      </c>
      <c r="G3" s="92" t="s">
        <v>137</v>
      </c>
      <c r="H3" s="92" t="s">
        <v>138</v>
      </c>
    </row>
    <row r="4" spans="1:8" ht="15.75" customHeight="1" x14ac:dyDescent="0.2">
      <c r="A4" s="92"/>
      <c r="B4" s="92"/>
      <c r="C4" s="92"/>
      <c r="D4" s="92"/>
      <c r="E4" s="92"/>
      <c r="F4" s="92"/>
      <c r="G4" s="92"/>
      <c r="H4" s="92"/>
    </row>
    <row r="5" spans="1:8" ht="22.95" customHeight="1" x14ac:dyDescent="0.2">
      <c r="A5" s="7" t="s">
        <v>127</v>
      </c>
      <c r="B5" s="13">
        <f t="shared" ref="B5:B10" si="0">SUM(C5:G5)</f>
        <v>3767</v>
      </c>
      <c r="C5" s="13">
        <v>2624</v>
      </c>
      <c r="D5" s="13">
        <v>1016</v>
      </c>
      <c r="E5" s="13">
        <v>17</v>
      </c>
      <c r="F5" s="13">
        <v>18</v>
      </c>
      <c r="G5" s="13">
        <v>92</v>
      </c>
      <c r="H5" s="41">
        <v>0</v>
      </c>
    </row>
    <row r="6" spans="1:8" ht="22.95" customHeight="1" x14ac:dyDescent="0.2">
      <c r="A6" s="40" t="s">
        <v>128</v>
      </c>
      <c r="B6" s="12">
        <f t="shared" si="0"/>
        <v>4368</v>
      </c>
      <c r="C6" s="12">
        <v>2854</v>
      </c>
      <c r="D6" s="12">
        <v>1396</v>
      </c>
      <c r="E6" s="12">
        <v>27</v>
      </c>
      <c r="F6" s="12">
        <v>46</v>
      </c>
      <c r="G6" s="12">
        <v>45</v>
      </c>
      <c r="H6" s="27">
        <v>0</v>
      </c>
    </row>
    <row r="7" spans="1:8" ht="22.95" customHeight="1" x14ac:dyDescent="0.2">
      <c r="A7" s="40" t="s">
        <v>129</v>
      </c>
      <c r="B7" s="12">
        <f t="shared" si="0"/>
        <v>4779</v>
      </c>
      <c r="C7" s="12">
        <v>3060</v>
      </c>
      <c r="D7" s="12">
        <v>1569</v>
      </c>
      <c r="E7" s="12">
        <v>106</v>
      </c>
      <c r="F7" s="12">
        <v>44</v>
      </c>
      <c r="G7" s="12">
        <v>0</v>
      </c>
      <c r="H7" s="27">
        <v>0</v>
      </c>
    </row>
    <row r="8" spans="1:8" ht="22.95" customHeight="1" x14ac:dyDescent="0.2">
      <c r="A8" s="40" t="s">
        <v>139</v>
      </c>
      <c r="B8" s="12">
        <f t="shared" si="0"/>
        <v>5089</v>
      </c>
      <c r="C8" s="12">
        <v>3192</v>
      </c>
      <c r="D8" s="12">
        <v>1750</v>
      </c>
      <c r="E8" s="12">
        <v>17</v>
      </c>
      <c r="F8" s="12">
        <v>105</v>
      </c>
      <c r="G8" s="12">
        <v>25</v>
      </c>
      <c r="H8" s="27">
        <v>0</v>
      </c>
    </row>
    <row r="9" spans="1:8" ht="22.95" customHeight="1" x14ac:dyDescent="0.2">
      <c r="A9" s="40" t="s">
        <v>140</v>
      </c>
      <c r="B9" s="12">
        <f t="shared" si="0"/>
        <v>5214</v>
      </c>
      <c r="C9" s="12">
        <v>3210</v>
      </c>
      <c r="D9" s="12">
        <v>1886</v>
      </c>
      <c r="E9" s="12">
        <v>17</v>
      </c>
      <c r="F9" s="12">
        <v>84</v>
      </c>
      <c r="G9" s="12">
        <v>17</v>
      </c>
      <c r="H9" s="27">
        <v>0</v>
      </c>
    </row>
    <row r="10" spans="1:8" ht="22.95" customHeight="1" x14ac:dyDescent="0.2">
      <c r="A10" s="40" t="s">
        <v>141</v>
      </c>
      <c r="B10" s="12">
        <f t="shared" si="0"/>
        <v>5530</v>
      </c>
      <c r="C10" s="12">
        <v>3293</v>
      </c>
      <c r="D10" s="12">
        <v>2079</v>
      </c>
      <c r="E10" s="12">
        <v>17</v>
      </c>
      <c r="F10" s="12">
        <v>108</v>
      </c>
      <c r="G10" s="12">
        <v>33</v>
      </c>
      <c r="H10" s="27">
        <v>0</v>
      </c>
    </row>
    <row r="11" spans="1:8" ht="22.95" customHeight="1" x14ac:dyDescent="0.2">
      <c r="A11" s="11" t="s">
        <v>380</v>
      </c>
      <c r="B11" s="19">
        <f>SUM(C11:H11)</f>
        <v>6546</v>
      </c>
      <c r="C11" s="19">
        <v>3681</v>
      </c>
      <c r="D11" s="19">
        <v>2643</v>
      </c>
      <c r="E11" s="19">
        <v>40</v>
      </c>
      <c r="F11" s="19">
        <v>137</v>
      </c>
      <c r="G11" s="19">
        <v>45</v>
      </c>
      <c r="H11" s="19">
        <v>0</v>
      </c>
    </row>
    <row r="12" spans="1:8" x14ac:dyDescent="0.2">
      <c r="H12" s="6" t="s">
        <v>102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BB9F-49DA-4139-A168-F9310A2206F8}">
  <dimension ref="A1:G13"/>
  <sheetViews>
    <sheetView view="pageBreakPreview" zoomScale="115" zoomScaleNormal="75" zoomScaleSheetLayoutView="115" workbookViewId="0">
      <selection activeCell="A16" sqref="A16"/>
    </sheetView>
  </sheetViews>
  <sheetFormatPr defaultColWidth="7.36328125" defaultRowHeight="13.2" x14ac:dyDescent="0.2"/>
  <cols>
    <col min="1" max="1" width="7.26953125" style="58" customWidth="1"/>
    <col min="2" max="2" width="8" style="58" customWidth="1"/>
    <col min="3" max="7" width="10.6328125" style="58" customWidth="1"/>
    <col min="8" max="256" width="7.36328125" style="58"/>
    <col min="257" max="257" width="7.26953125" style="58" customWidth="1"/>
    <col min="258" max="258" width="9.1796875" style="58" customWidth="1"/>
    <col min="259" max="263" width="9.7265625" style="58" customWidth="1"/>
    <col min="264" max="512" width="7.36328125" style="58"/>
    <col min="513" max="513" width="7.26953125" style="58" customWidth="1"/>
    <col min="514" max="514" width="9.1796875" style="58" customWidth="1"/>
    <col min="515" max="519" width="9.7265625" style="58" customWidth="1"/>
    <col min="520" max="768" width="7.36328125" style="58"/>
    <col min="769" max="769" width="7.26953125" style="58" customWidth="1"/>
    <col min="770" max="770" width="9.1796875" style="58" customWidth="1"/>
    <col min="771" max="775" width="9.7265625" style="58" customWidth="1"/>
    <col min="776" max="1024" width="7.36328125" style="58"/>
    <col min="1025" max="1025" width="7.26953125" style="58" customWidth="1"/>
    <col min="1026" max="1026" width="9.1796875" style="58" customWidth="1"/>
    <col min="1027" max="1031" width="9.7265625" style="58" customWidth="1"/>
    <col min="1032" max="1280" width="7.36328125" style="58"/>
    <col min="1281" max="1281" width="7.26953125" style="58" customWidth="1"/>
    <col min="1282" max="1282" width="9.1796875" style="58" customWidth="1"/>
    <col min="1283" max="1287" width="9.7265625" style="58" customWidth="1"/>
    <col min="1288" max="1536" width="7.36328125" style="58"/>
    <col min="1537" max="1537" width="7.26953125" style="58" customWidth="1"/>
    <col min="1538" max="1538" width="9.1796875" style="58" customWidth="1"/>
    <col min="1539" max="1543" width="9.7265625" style="58" customWidth="1"/>
    <col min="1544" max="1792" width="7.36328125" style="58"/>
    <col min="1793" max="1793" width="7.26953125" style="58" customWidth="1"/>
    <col min="1794" max="1794" width="9.1796875" style="58" customWidth="1"/>
    <col min="1795" max="1799" width="9.7265625" style="58" customWidth="1"/>
    <col min="1800" max="2048" width="7.36328125" style="58"/>
    <col min="2049" max="2049" width="7.26953125" style="58" customWidth="1"/>
    <col min="2050" max="2050" width="9.1796875" style="58" customWidth="1"/>
    <col min="2051" max="2055" width="9.7265625" style="58" customWidth="1"/>
    <col min="2056" max="2304" width="7.36328125" style="58"/>
    <col min="2305" max="2305" width="7.26953125" style="58" customWidth="1"/>
    <col min="2306" max="2306" width="9.1796875" style="58" customWidth="1"/>
    <col min="2307" max="2311" width="9.7265625" style="58" customWidth="1"/>
    <col min="2312" max="2560" width="7.36328125" style="58"/>
    <col min="2561" max="2561" width="7.26953125" style="58" customWidth="1"/>
    <col min="2562" max="2562" width="9.1796875" style="58" customWidth="1"/>
    <col min="2563" max="2567" width="9.7265625" style="58" customWidth="1"/>
    <col min="2568" max="2816" width="7.36328125" style="58"/>
    <col min="2817" max="2817" width="7.26953125" style="58" customWidth="1"/>
    <col min="2818" max="2818" width="9.1796875" style="58" customWidth="1"/>
    <col min="2819" max="2823" width="9.7265625" style="58" customWidth="1"/>
    <col min="2824" max="3072" width="7.36328125" style="58"/>
    <col min="3073" max="3073" width="7.26953125" style="58" customWidth="1"/>
    <col min="3074" max="3074" width="9.1796875" style="58" customWidth="1"/>
    <col min="3075" max="3079" width="9.7265625" style="58" customWidth="1"/>
    <col min="3080" max="3328" width="7.36328125" style="58"/>
    <col min="3329" max="3329" width="7.26953125" style="58" customWidth="1"/>
    <col min="3330" max="3330" width="9.1796875" style="58" customWidth="1"/>
    <col min="3331" max="3335" width="9.7265625" style="58" customWidth="1"/>
    <col min="3336" max="3584" width="7.36328125" style="58"/>
    <col min="3585" max="3585" width="7.26953125" style="58" customWidth="1"/>
    <col min="3586" max="3586" width="9.1796875" style="58" customWidth="1"/>
    <col min="3587" max="3591" width="9.7265625" style="58" customWidth="1"/>
    <col min="3592" max="3840" width="7.36328125" style="58"/>
    <col min="3841" max="3841" width="7.26953125" style="58" customWidth="1"/>
    <col min="3842" max="3842" width="9.1796875" style="58" customWidth="1"/>
    <col min="3843" max="3847" width="9.7265625" style="58" customWidth="1"/>
    <col min="3848" max="4096" width="7.36328125" style="58"/>
    <col min="4097" max="4097" width="7.26953125" style="58" customWidth="1"/>
    <col min="4098" max="4098" width="9.1796875" style="58" customWidth="1"/>
    <col min="4099" max="4103" width="9.7265625" style="58" customWidth="1"/>
    <col min="4104" max="4352" width="7.36328125" style="58"/>
    <col min="4353" max="4353" width="7.26953125" style="58" customWidth="1"/>
    <col min="4354" max="4354" width="9.1796875" style="58" customWidth="1"/>
    <col min="4355" max="4359" width="9.7265625" style="58" customWidth="1"/>
    <col min="4360" max="4608" width="7.36328125" style="58"/>
    <col min="4609" max="4609" width="7.26953125" style="58" customWidth="1"/>
    <col min="4610" max="4610" width="9.1796875" style="58" customWidth="1"/>
    <col min="4611" max="4615" width="9.7265625" style="58" customWidth="1"/>
    <col min="4616" max="4864" width="7.36328125" style="58"/>
    <col min="4865" max="4865" width="7.26953125" style="58" customWidth="1"/>
    <col min="4866" max="4866" width="9.1796875" style="58" customWidth="1"/>
    <col min="4867" max="4871" width="9.7265625" style="58" customWidth="1"/>
    <col min="4872" max="5120" width="7.36328125" style="58"/>
    <col min="5121" max="5121" width="7.26953125" style="58" customWidth="1"/>
    <col min="5122" max="5122" width="9.1796875" style="58" customWidth="1"/>
    <col min="5123" max="5127" width="9.7265625" style="58" customWidth="1"/>
    <col min="5128" max="5376" width="7.36328125" style="58"/>
    <col min="5377" max="5377" width="7.26953125" style="58" customWidth="1"/>
    <col min="5378" max="5378" width="9.1796875" style="58" customWidth="1"/>
    <col min="5379" max="5383" width="9.7265625" style="58" customWidth="1"/>
    <col min="5384" max="5632" width="7.36328125" style="58"/>
    <col min="5633" max="5633" width="7.26953125" style="58" customWidth="1"/>
    <col min="5634" max="5634" width="9.1796875" style="58" customWidth="1"/>
    <col min="5635" max="5639" width="9.7265625" style="58" customWidth="1"/>
    <col min="5640" max="5888" width="7.36328125" style="58"/>
    <col min="5889" max="5889" width="7.26953125" style="58" customWidth="1"/>
    <col min="5890" max="5890" width="9.1796875" style="58" customWidth="1"/>
    <col min="5891" max="5895" width="9.7265625" style="58" customWidth="1"/>
    <col min="5896" max="6144" width="7.36328125" style="58"/>
    <col min="6145" max="6145" width="7.26953125" style="58" customWidth="1"/>
    <col min="6146" max="6146" width="9.1796875" style="58" customWidth="1"/>
    <col min="6147" max="6151" width="9.7265625" style="58" customWidth="1"/>
    <col min="6152" max="6400" width="7.36328125" style="58"/>
    <col min="6401" max="6401" width="7.26953125" style="58" customWidth="1"/>
    <col min="6402" max="6402" width="9.1796875" style="58" customWidth="1"/>
    <col min="6403" max="6407" width="9.7265625" style="58" customWidth="1"/>
    <col min="6408" max="6656" width="7.36328125" style="58"/>
    <col min="6657" max="6657" width="7.26953125" style="58" customWidth="1"/>
    <col min="6658" max="6658" width="9.1796875" style="58" customWidth="1"/>
    <col min="6659" max="6663" width="9.7265625" style="58" customWidth="1"/>
    <col min="6664" max="6912" width="7.36328125" style="58"/>
    <col min="6913" max="6913" width="7.26953125" style="58" customWidth="1"/>
    <col min="6914" max="6914" width="9.1796875" style="58" customWidth="1"/>
    <col min="6915" max="6919" width="9.7265625" style="58" customWidth="1"/>
    <col min="6920" max="7168" width="7.36328125" style="58"/>
    <col min="7169" max="7169" width="7.26953125" style="58" customWidth="1"/>
    <col min="7170" max="7170" width="9.1796875" style="58" customWidth="1"/>
    <col min="7171" max="7175" width="9.7265625" style="58" customWidth="1"/>
    <col min="7176" max="7424" width="7.36328125" style="58"/>
    <col min="7425" max="7425" width="7.26953125" style="58" customWidth="1"/>
    <col min="7426" max="7426" width="9.1796875" style="58" customWidth="1"/>
    <col min="7427" max="7431" width="9.7265625" style="58" customWidth="1"/>
    <col min="7432" max="7680" width="7.36328125" style="58"/>
    <col min="7681" max="7681" width="7.26953125" style="58" customWidth="1"/>
    <col min="7682" max="7682" width="9.1796875" style="58" customWidth="1"/>
    <col min="7683" max="7687" width="9.7265625" style="58" customWidth="1"/>
    <col min="7688" max="7936" width="7.36328125" style="58"/>
    <col min="7937" max="7937" width="7.26953125" style="58" customWidth="1"/>
    <col min="7938" max="7938" width="9.1796875" style="58" customWidth="1"/>
    <col min="7939" max="7943" width="9.7265625" style="58" customWidth="1"/>
    <col min="7944" max="8192" width="7.36328125" style="58"/>
    <col min="8193" max="8193" width="7.26953125" style="58" customWidth="1"/>
    <col min="8194" max="8194" width="9.1796875" style="58" customWidth="1"/>
    <col min="8195" max="8199" width="9.7265625" style="58" customWidth="1"/>
    <col min="8200" max="8448" width="7.36328125" style="58"/>
    <col min="8449" max="8449" width="7.26953125" style="58" customWidth="1"/>
    <col min="8450" max="8450" width="9.1796875" style="58" customWidth="1"/>
    <col min="8451" max="8455" width="9.7265625" style="58" customWidth="1"/>
    <col min="8456" max="8704" width="7.36328125" style="58"/>
    <col min="8705" max="8705" width="7.26953125" style="58" customWidth="1"/>
    <col min="8706" max="8706" width="9.1796875" style="58" customWidth="1"/>
    <col min="8707" max="8711" width="9.7265625" style="58" customWidth="1"/>
    <col min="8712" max="8960" width="7.36328125" style="58"/>
    <col min="8961" max="8961" width="7.26953125" style="58" customWidth="1"/>
    <col min="8962" max="8962" width="9.1796875" style="58" customWidth="1"/>
    <col min="8963" max="8967" width="9.7265625" style="58" customWidth="1"/>
    <col min="8968" max="9216" width="7.36328125" style="58"/>
    <col min="9217" max="9217" width="7.26953125" style="58" customWidth="1"/>
    <col min="9218" max="9218" width="9.1796875" style="58" customWidth="1"/>
    <col min="9219" max="9223" width="9.7265625" style="58" customWidth="1"/>
    <col min="9224" max="9472" width="7.36328125" style="58"/>
    <col min="9473" max="9473" width="7.26953125" style="58" customWidth="1"/>
    <col min="9474" max="9474" width="9.1796875" style="58" customWidth="1"/>
    <col min="9475" max="9479" width="9.7265625" style="58" customWidth="1"/>
    <col min="9480" max="9728" width="7.36328125" style="58"/>
    <col min="9729" max="9729" width="7.26953125" style="58" customWidth="1"/>
    <col min="9730" max="9730" width="9.1796875" style="58" customWidth="1"/>
    <col min="9731" max="9735" width="9.7265625" style="58" customWidth="1"/>
    <col min="9736" max="9984" width="7.36328125" style="58"/>
    <col min="9985" max="9985" width="7.26953125" style="58" customWidth="1"/>
    <col min="9986" max="9986" width="9.1796875" style="58" customWidth="1"/>
    <col min="9987" max="9991" width="9.7265625" style="58" customWidth="1"/>
    <col min="9992" max="10240" width="7.36328125" style="58"/>
    <col min="10241" max="10241" width="7.26953125" style="58" customWidth="1"/>
    <col min="10242" max="10242" width="9.1796875" style="58" customWidth="1"/>
    <col min="10243" max="10247" width="9.7265625" style="58" customWidth="1"/>
    <col min="10248" max="10496" width="7.36328125" style="58"/>
    <col min="10497" max="10497" width="7.26953125" style="58" customWidth="1"/>
    <col min="10498" max="10498" width="9.1796875" style="58" customWidth="1"/>
    <col min="10499" max="10503" width="9.7265625" style="58" customWidth="1"/>
    <col min="10504" max="10752" width="7.36328125" style="58"/>
    <col min="10753" max="10753" width="7.26953125" style="58" customWidth="1"/>
    <col min="10754" max="10754" width="9.1796875" style="58" customWidth="1"/>
    <col min="10755" max="10759" width="9.7265625" style="58" customWidth="1"/>
    <col min="10760" max="11008" width="7.36328125" style="58"/>
    <col min="11009" max="11009" width="7.26953125" style="58" customWidth="1"/>
    <col min="11010" max="11010" width="9.1796875" style="58" customWidth="1"/>
    <col min="11011" max="11015" width="9.7265625" style="58" customWidth="1"/>
    <col min="11016" max="11264" width="7.36328125" style="58"/>
    <col min="11265" max="11265" width="7.26953125" style="58" customWidth="1"/>
    <col min="11266" max="11266" width="9.1796875" style="58" customWidth="1"/>
    <col min="11267" max="11271" width="9.7265625" style="58" customWidth="1"/>
    <col min="11272" max="11520" width="7.36328125" style="58"/>
    <col min="11521" max="11521" width="7.26953125" style="58" customWidth="1"/>
    <col min="11522" max="11522" width="9.1796875" style="58" customWidth="1"/>
    <col min="11523" max="11527" width="9.7265625" style="58" customWidth="1"/>
    <col min="11528" max="11776" width="7.36328125" style="58"/>
    <col min="11777" max="11777" width="7.26953125" style="58" customWidth="1"/>
    <col min="11778" max="11778" width="9.1796875" style="58" customWidth="1"/>
    <col min="11779" max="11783" width="9.7265625" style="58" customWidth="1"/>
    <col min="11784" max="12032" width="7.36328125" style="58"/>
    <col min="12033" max="12033" width="7.26953125" style="58" customWidth="1"/>
    <col min="12034" max="12034" width="9.1796875" style="58" customWidth="1"/>
    <col min="12035" max="12039" width="9.7265625" style="58" customWidth="1"/>
    <col min="12040" max="12288" width="7.36328125" style="58"/>
    <col min="12289" max="12289" width="7.26953125" style="58" customWidth="1"/>
    <col min="12290" max="12290" width="9.1796875" style="58" customWidth="1"/>
    <col min="12291" max="12295" width="9.7265625" style="58" customWidth="1"/>
    <col min="12296" max="12544" width="7.36328125" style="58"/>
    <col min="12545" max="12545" width="7.26953125" style="58" customWidth="1"/>
    <col min="12546" max="12546" width="9.1796875" style="58" customWidth="1"/>
    <col min="12547" max="12551" width="9.7265625" style="58" customWidth="1"/>
    <col min="12552" max="12800" width="7.36328125" style="58"/>
    <col min="12801" max="12801" width="7.26953125" style="58" customWidth="1"/>
    <col min="12802" max="12802" width="9.1796875" style="58" customWidth="1"/>
    <col min="12803" max="12807" width="9.7265625" style="58" customWidth="1"/>
    <col min="12808" max="13056" width="7.36328125" style="58"/>
    <col min="13057" max="13057" width="7.26953125" style="58" customWidth="1"/>
    <col min="13058" max="13058" width="9.1796875" style="58" customWidth="1"/>
    <col min="13059" max="13063" width="9.7265625" style="58" customWidth="1"/>
    <col min="13064" max="13312" width="7.36328125" style="58"/>
    <col min="13313" max="13313" width="7.26953125" style="58" customWidth="1"/>
    <col min="13314" max="13314" width="9.1796875" style="58" customWidth="1"/>
    <col min="13315" max="13319" width="9.7265625" style="58" customWidth="1"/>
    <col min="13320" max="13568" width="7.36328125" style="58"/>
    <col min="13569" max="13569" width="7.26953125" style="58" customWidth="1"/>
    <col min="13570" max="13570" width="9.1796875" style="58" customWidth="1"/>
    <col min="13571" max="13575" width="9.7265625" style="58" customWidth="1"/>
    <col min="13576" max="13824" width="7.36328125" style="58"/>
    <col min="13825" max="13825" width="7.26953125" style="58" customWidth="1"/>
    <col min="13826" max="13826" width="9.1796875" style="58" customWidth="1"/>
    <col min="13827" max="13831" width="9.7265625" style="58" customWidth="1"/>
    <col min="13832" max="14080" width="7.36328125" style="58"/>
    <col min="14081" max="14081" width="7.26953125" style="58" customWidth="1"/>
    <col min="14082" max="14082" width="9.1796875" style="58" customWidth="1"/>
    <col min="14083" max="14087" width="9.7265625" style="58" customWidth="1"/>
    <col min="14088" max="14336" width="7.36328125" style="58"/>
    <col min="14337" max="14337" width="7.26953125" style="58" customWidth="1"/>
    <col min="14338" max="14338" width="9.1796875" style="58" customWidth="1"/>
    <col min="14339" max="14343" width="9.7265625" style="58" customWidth="1"/>
    <col min="14344" max="14592" width="7.36328125" style="58"/>
    <col min="14593" max="14593" width="7.26953125" style="58" customWidth="1"/>
    <col min="14594" max="14594" width="9.1796875" style="58" customWidth="1"/>
    <col min="14595" max="14599" width="9.7265625" style="58" customWidth="1"/>
    <col min="14600" max="14848" width="7.36328125" style="58"/>
    <col min="14849" max="14849" width="7.26953125" style="58" customWidth="1"/>
    <col min="14850" max="14850" width="9.1796875" style="58" customWidth="1"/>
    <col min="14851" max="14855" width="9.7265625" style="58" customWidth="1"/>
    <col min="14856" max="15104" width="7.36328125" style="58"/>
    <col min="15105" max="15105" width="7.26953125" style="58" customWidth="1"/>
    <col min="15106" max="15106" width="9.1796875" style="58" customWidth="1"/>
    <col min="15107" max="15111" width="9.7265625" style="58" customWidth="1"/>
    <col min="15112" max="15360" width="7.36328125" style="58"/>
    <col min="15361" max="15361" width="7.26953125" style="58" customWidth="1"/>
    <col min="15362" max="15362" width="9.1796875" style="58" customWidth="1"/>
    <col min="15363" max="15367" width="9.7265625" style="58" customWidth="1"/>
    <col min="15368" max="15616" width="7.36328125" style="58"/>
    <col min="15617" max="15617" width="7.26953125" style="58" customWidth="1"/>
    <col min="15618" max="15618" width="9.1796875" style="58" customWidth="1"/>
    <col min="15619" max="15623" width="9.7265625" style="58" customWidth="1"/>
    <col min="15624" max="15872" width="7.36328125" style="58"/>
    <col min="15873" max="15873" width="7.26953125" style="58" customWidth="1"/>
    <col min="15874" max="15874" width="9.1796875" style="58" customWidth="1"/>
    <col min="15875" max="15879" width="9.7265625" style="58" customWidth="1"/>
    <col min="15880" max="16128" width="7.36328125" style="58"/>
    <col min="16129" max="16129" width="7.26953125" style="58" customWidth="1"/>
    <col min="16130" max="16130" width="9.1796875" style="58" customWidth="1"/>
    <col min="16131" max="16135" width="9.7265625" style="58" customWidth="1"/>
    <col min="16136" max="16384" width="7.36328125" style="58"/>
  </cols>
  <sheetData>
    <row r="1" spans="1:7" ht="27" customHeight="1" x14ac:dyDescent="0.2">
      <c r="A1" s="135" t="s">
        <v>113</v>
      </c>
      <c r="B1" s="135"/>
      <c r="C1" s="135"/>
      <c r="D1" s="135"/>
      <c r="E1" s="135"/>
      <c r="F1" s="135"/>
      <c r="G1" s="135"/>
    </row>
    <row r="2" spans="1:7" x14ac:dyDescent="0.2">
      <c r="G2" s="136" t="s">
        <v>78</v>
      </c>
    </row>
    <row r="3" spans="1:7" x14ac:dyDescent="0.2">
      <c r="A3" s="137" t="s">
        <v>114</v>
      </c>
      <c r="B3" s="137" t="s">
        <v>115</v>
      </c>
      <c r="C3" s="206" t="s">
        <v>116</v>
      </c>
      <c r="D3" s="206" t="s">
        <v>117</v>
      </c>
      <c r="E3" s="206" t="s">
        <v>117</v>
      </c>
      <c r="F3" s="206" t="s">
        <v>389</v>
      </c>
      <c r="G3" s="206" t="s">
        <v>118</v>
      </c>
    </row>
    <row r="4" spans="1:7" x14ac:dyDescent="0.2">
      <c r="A4" s="137"/>
      <c r="B4" s="137"/>
      <c r="C4" s="208" t="s">
        <v>119</v>
      </c>
      <c r="D4" s="208" t="s">
        <v>120</v>
      </c>
      <c r="E4" s="218" t="s">
        <v>121</v>
      </c>
      <c r="F4" s="208" t="s">
        <v>391</v>
      </c>
      <c r="G4" s="208" t="s">
        <v>122</v>
      </c>
    </row>
    <row r="5" spans="1:7" x14ac:dyDescent="0.2">
      <c r="A5" s="137"/>
      <c r="B5" s="137"/>
      <c r="C5" s="153" t="s">
        <v>123</v>
      </c>
      <c r="D5" s="153" t="s">
        <v>124</v>
      </c>
      <c r="E5" s="153" t="s">
        <v>125</v>
      </c>
      <c r="F5" s="210" t="s">
        <v>390</v>
      </c>
      <c r="G5" s="210" t="s">
        <v>126</v>
      </c>
    </row>
    <row r="6" spans="1:7" ht="22.95" customHeight="1" x14ac:dyDescent="0.2">
      <c r="A6" s="143" t="s">
        <v>392</v>
      </c>
      <c r="B6" s="48">
        <v>13703</v>
      </c>
      <c r="C6" s="48">
        <v>3247</v>
      </c>
      <c r="D6" s="48">
        <v>4278</v>
      </c>
      <c r="E6" s="48">
        <v>12494</v>
      </c>
      <c r="F6" s="219">
        <f t="shared" ref="F6:F12" si="0">E6-B6</f>
        <v>-1209</v>
      </c>
      <c r="G6" s="161">
        <f t="shared" ref="G6:G12" si="1">E6/B6*100</f>
        <v>91.177114500474346</v>
      </c>
    </row>
    <row r="7" spans="1:7" ht="22.95" customHeight="1" x14ac:dyDescent="0.2">
      <c r="A7" s="143" t="s">
        <v>393</v>
      </c>
      <c r="B7" s="18">
        <v>15023</v>
      </c>
      <c r="C7" s="18">
        <v>3569</v>
      </c>
      <c r="D7" s="18">
        <v>4876</v>
      </c>
      <c r="E7" s="18">
        <v>13664</v>
      </c>
      <c r="F7" s="220">
        <f t="shared" si="0"/>
        <v>-1359</v>
      </c>
      <c r="G7" s="163">
        <f t="shared" si="1"/>
        <v>90.953870731544967</v>
      </c>
    </row>
    <row r="8" spans="1:7" ht="22.95" customHeight="1" x14ac:dyDescent="0.2">
      <c r="A8" s="143" t="s">
        <v>129</v>
      </c>
      <c r="B8" s="18">
        <v>15637</v>
      </c>
      <c r="C8" s="18">
        <v>3972</v>
      </c>
      <c r="D8" s="18">
        <v>5274</v>
      </c>
      <c r="E8" s="18">
        <v>14335</v>
      </c>
      <c r="F8" s="220">
        <f t="shared" si="0"/>
        <v>-1302</v>
      </c>
      <c r="G8" s="163">
        <f t="shared" si="1"/>
        <v>91.67359467928631</v>
      </c>
    </row>
    <row r="9" spans="1:7" ht="22.95" customHeight="1" x14ac:dyDescent="0.2">
      <c r="A9" s="143" t="s">
        <v>130</v>
      </c>
      <c r="B9" s="18">
        <v>15790</v>
      </c>
      <c r="C9" s="18">
        <v>4019</v>
      </c>
      <c r="D9" s="18">
        <v>5243</v>
      </c>
      <c r="E9" s="18">
        <v>14566</v>
      </c>
      <c r="F9" s="220">
        <f t="shared" si="0"/>
        <v>-1224</v>
      </c>
      <c r="G9" s="163">
        <f t="shared" si="1"/>
        <v>92.248258391386955</v>
      </c>
    </row>
    <row r="10" spans="1:7" ht="22.95" customHeight="1" x14ac:dyDescent="0.2">
      <c r="A10" s="143" t="s">
        <v>131</v>
      </c>
      <c r="B10" s="18">
        <v>15951</v>
      </c>
      <c r="C10" s="18">
        <v>3774</v>
      </c>
      <c r="D10" s="18">
        <v>4979</v>
      </c>
      <c r="E10" s="18">
        <v>14746</v>
      </c>
      <c r="F10" s="220">
        <f t="shared" si="0"/>
        <v>-1205</v>
      </c>
      <c r="G10" s="163">
        <f t="shared" si="1"/>
        <v>92.445614695003457</v>
      </c>
    </row>
    <row r="11" spans="1:7" ht="22.95" customHeight="1" x14ac:dyDescent="0.2">
      <c r="A11" s="143" t="s">
        <v>132</v>
      </c>
      <c r="B11" s="18">
        <v>16148</v>
      </c>
      <c r="C11" s="18">
        <v>4914</v>
      </c>
      <c r="D11" s="18">
        <v>4851</v>
      </c>
      <c r="E11" s="18">
        <v>16211</v>
      </c>
      <c r="F11" s="220">
        <f t="shared" si="0"/>
        <v>63</v>
      </c>
      <c r="G11" s="163">
        <f t="shared" si="1"/>
        <v>100.39014119395591</v>
      </c>
    </row>
    <row r="12" spans="1:7" ht="22.95" customHeight="1" x14ac:dyDescent="0.2">
      <c r="A12" s="145" t="s">
        <v>81</v>
      </c>
      <c r="B12" s="42">
        <v>17969</v>
      </c>
      <c r="C12" s="42">
        <v>5112</v>
      </c>
      <c r="D12" s="42">
        <v>4833</v>
      </c>
      <c r="E12" s="42">
        <v>18248</v>
      </c>
      <c r="F12" s="221">
        <f t="shared" si="0"/>
        <v>279</v>
      </c>
      <c r="G12" s="164">
        <f t="shared" si="1"/>
        <v>101.55267404975234</v>
      </c>
    </row>
    <row r="13" spans="1:7" x14ac:dyDescent="0.2">
      <c r="G13" s="136" t="s">
        <v>102</v>
      </c>
    </row>
  </sheetData>
  <mergeCells count="3">
    <mergeCell ref="A1:G1"/>
    <mergeCell ref="A3:A5"/>
    <mergeCell ref="B3:B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F1D8-FC39-4359-B3EB-096B952E8182}">
  <dimension ref="A1:M29"/>
  <sheetViews>
    <sheetView view="pageBreakPreview" zoomScaleNormal="75" zoomScaleSheetLayoutView="100" workbookViewId="0">
      <pane xSplit="4" ySplit="1" topLeftCell="E14" activePane="bottomRight" state="frozen"/>
      <selection activeCell="F14" sqref="F14"/>
      <selection pane="topRight" activeCell="F14" sqref="F14"/>
      <selection pane="bottomLeft" activeCell="F14" sqref="F14"/>
      <selection pane="bottomRight" activeCell="M21" sqref="M21"/>
    </sheetView>
  </sheetViews>
  <sheetFormatPr defaultRowHeight="13.2" x14ac:dyDescent="0.2"/>
  <cols>
    <col min="1" max="3" width="2" style="5" customWidth="1"/>
    <col min="4" max="4" width="7.36328125" style="5" customWidth="1"/>
    <col min="5" max="256" width="8.7265625" style="5"/>
    <col min="257" max="259" width="2" style="5" customWidth="1"/>
    <col min="260" max="512" width="8.7265625" style="5"/>
    <col min="513" max="515" width="2" style="5" customWidth="1"/>
    <col min="516" max="768" width="8.7265625" style="5"/>
    <col min="769" max="771" width="2" style="5" customWidth="1"/>
    <col min="772" max="1024" width="8.7265625" style="5"/>
    <col min="1025" max="1027" width="2" style="5" customWidth="1"/>
    <col min="1028" max="1280" width="8.7265625" style="5"/>
    <col min="1281" max="1283" width="2" style="5" customWidth="1"/>
    <col min="1284" max="1536" width="8.7265625" style="5"/>
    <col min="1537" max="1539" width="2" style="5" customWidth="1"/>
    <col min="1540" max="1792" width="8.7265625" style="5"/>
    <col min="1793" max="1795" width="2" style="5" customWidth="1"/>
    <col min="1796" max="2048" width="8.7265625" style="5"/>
    <col min="2049" max="2051" width="2" style="5" customWidth="1"/>
    <col min="2052" max="2304" width="8.7265625" style="5"/>
    <col min="2305" max="2307" width="2" style="5" customWidth="1"/>
    <col min="2308" max="2560" width="8.7265625" style="5"/>
    <col min="2561" max="2563" width="2" style="5" customWidth="1"/>
    <col min="2564" max="2816" width="8.7265625" style="5"/>
    <col min="2817" max="2819" width="2" style="5" customWidth="1"/>
    <col min="2820" max="3072" width="8.7265625" style="5"/>
    <col min="3073" max="3075" width="2" style="5" customWidth="1"/>
    <col min="3076" max="3328" width="8.7265625" style="5"/>
    <col min="3329" max="3331" width="2" style="5" customWidth="1"/>
    <col min="3332" max="3584" width="8.7265625" style="5"/>
    <col min="3585" max="3587" width="2" style="5" customWidth="1"/>
    <col min="3588" max="3840" width="8.7265625" style="5"/>
    <col min="3841" max="3843" width="2" style="5" customWidth="1"/>
    <col min="3844" max="4096" width="8.7265625" style="5"/>
    <col min="4097" max="4099" width="2" style="5" customWidth="1"/>
    <col min="4100" max="4352" width="8.7265625" style="5"/>
    <col min="4353" max="4355" width="2" style="5" customWidth="1"/>
    <col min="4356" max="4608" width="8.7265625" style="5"/>
    <col min="4609" max="4611" width="2" style="5" customWidth="1"/>
    <col min="4612" max="4864" width="8.7265625" style="5"/>
    <col min="4865" max="4867" width="2" style="5" customWidth="1"/>
    <col min="4868" max="5120" width="8.7265625" style="5"/>
    <col min="5121" max="5123" width="2" style="5" customWidth="1"/>
    <col min="5124" max="5376" width="8.7265625" style="5"/>
    <col min="5377" max="5379" width="2" style="5" customWidth="1"/>
    <col min="5380" max="5632" width="8.7265625" style="5"/>
    <col min="5633" max="5635" width="2" style="5" customWidth="1"/>
    <col min="5636" max="5888" width="8.7265625" style="5"/>
    <col min="5889" max="5891" width="2" style="5" customWidth="1"/>
    <col min="5892" max="6144" width="8.7265625" style="5"/>
    <col min="6145" max="6147" width="2" style="5" customWidth="1"/>
    <col min="6148" max="6400" width="8.7265625" style="5"/>
    <col min="6401" max="6403" width="2" style="5" customWidth="1"/>
    <col min="6404" max="6656" width="8.7265625" style="5"/>
    <col min="6657" max="6659" width="2" style="5" customWidth="1"/>
    <col min="6660" max="6912" width="8.7265625" style="5"/>
    <col min="6913" max="6915" width="2" style="5" customWidth="1"/>
    <col min="6916" max="7168" width="8.7265625" style="5"/>
    <col min="7169" max="7171" width="2" style="5" customWidth="1"/>
    <col min="7172" max="7424" width="8.7265625" style="5"/>
    <col min="7425" max="7427" width="2" style="5" customWidth="1"/>
    <col min="7428" max="7680" width="8.7265625" style="5"/>
    <col min="7681" max="7683" width="2" style="5" customWidth="1"/>
    <col min="7684" max="7936" width="8.7265625" style="5"/>
    <col min="7937" max="7939" width="2" style="5" customWidth="1"/>
    <col min="7940" max="8192" width="8.7265625" style="5"/>
    <col min="8193" max="8195" width="2" style="5" customWidth="1"/>
    <col min="8196" max="8448" width="8.7265625" style="5"/>
    <col min="8449" max="8451" width="2" style="5" customWidth="1"/>
    <col min="8452" max="8704" width="8.7265625" style="5"/>
    <col min="8705" max="8707" width="2" style="5" customWidth="1"/>
    <col min="8708" max="8960" width="8.7265625" style="5"/>
    <col min="8961" max="8963" width="2" style="5" customWidth="1"/>
    <col min="8964" max="9216" width="8.7265625" style="5"/>
    <col min="9217" max="9219" width="2" style="5" customWidth="1"/>
    <col min="9220" max="9472" width="8.7265625" style="5"/>
    <col min="9473" max="9475" width="2" style="5" customWidth="1"/>
    <col min="9476" max="9728" width="8.7265625" style="5"/>
    <col min="9729" max="9731" width="2" style="5" customWidth="1"/>
    <col min="9732" max="9984" width="8.7265625" style="5"/>
    <col min="9985" max="9987" width="2" style="5" customWidth="1"/>
    <col min="9988" max="10240" width="8.7265625" style="5"/>
    <col min="10241" max="10243" width="2" style="5" customWidth="1"/>
    <col min="10244" max="10496" width="8.7265625" style="5"/>
    <col min="10497" max="10499" width="2" style="5" customWidth="1"/>
    <col min="10500" max="10752" width="8.7265625" style="5"/>
    <col min="10753" max="10755" width="2" style="5" customWidth="1"/>
    <col min="10756" max="11008" width="8.7265625" style="5"/>
    <col min="11009" max="11011" width="2" style="5" customWidth="1"/>
    <col min="11012" max="11264" width="8.7265625" style="5"/>
    <col min="11265" max="11267" width="2" style="5" customWidth="1"/>
    <col min="11268" max="11520" width="8.7265625" style="5"/>
    <col min="11521" max="11523" width="2" style="5" customWidth="1"/>
    <col min="11524" max="11776" width="8.7265625" style="5"/>
    <col min="11777" max="11779" width="2" style="5" customWidth="1"/>
    <col min="11780" max="12032" width="8.7265625" style="5"/>
    <col min="12033" max="12035" width="2" style="5" customWidth="1"/>
    <col min="12036" max="12288" width="8.7265625" style="5"/>
    <col min="12289" max="12291" width="2" style="5" customWidth="1"/>
    <col min="12292" max="12544" width="8.7265625" style="5"/>
    <col min="12545" max="12547" width="2" style="5" customWidth="1"/>
    <col min="12548" max="12800" width="8.7265625" style="5"/>
    <col min="12801" max="12803" width="2" style="5" customWidth="1"/>
    <col min="12804" max="13056" width="8.7265625" style="5"/>
    <col min="13057" max="13059" width="2" style="5" customWidth="1"/>
    <col min="13060" max="13312" width="8.7265625" style="5"/>
    <col min="13313" max="13315" width="2" style="5" customWidth="1"/>
    <col min="13316" max="13568" width="8.7265625" style="5"/>
    <col min="13569" max="13571" width="2" style="5" customWidth="1"/>
    <col min="13572" max="13824" width="8.7265625" style="5"/>
    <col min="13825" max="13827" width="2" style="5" customWidth="1"/>
    <col min="13828" max="14080" width="8.7265625" style="5"/>
    <col min="14081" max="14083" width="2" style="5" customWidth="1"/>
    <col min="14084" max="14336" width="8.7265625" style="5"/>
    <col min="14337" max="14339" width="2" style="5" customWidth="1"/>
    <col min="14340" max="14592" width="8.7265625" style="5"/>
    <col min="14593" max="14595" width="2" style="5" customWidth="1"/>
    <col min="14596" max="14848" width="8.7265625" style="5"/>
    <col min="14849" max="14851" width="2" style="5" customWidth="1"/>
    <col min="14852" max="15104" width="8.7265625" style="5"/>
    <col min="15105" max="15107" width="2" style="5" customWidth="1"/>
    <col min="15108" max="15360" width="8.7265625" style="5"/>
    <col min="15361" max="15363" width="2" style="5" customWidth="1"/>
    <col min="15364" max="15616" width="8.7265625" style="5"/>
    <col min="15617" max="15619" width="2" style="5" customWidth="1"/>
    <col min="15620" max="15872" width="8.7265625" style="5"/>
    <col min="15873" max="15875" width="2" style="5" customWidth="1"/>
    <col min="15876" max="16128" width="8.7265625" style="5"/>
    <col min="16129" max="16131" width="2" style="5" customWidth="1"/>
    <col min="16132" max="16384" width="8.7265625" style="5"/>
  </cols>
  <sheetData>
    <row r="1" spans="1:13" ht="27" customHeight="1" x14ac:dyDescent="0.2">
      <c r="A1" s="124" t="s">
        <v>103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3" x14ac:dyDescent="0.2">
      <c r="J2" s="6" t="s">
        <v>78</v>
      </c>
    </row>
    <row r="3" spans="1:13" ht="16.8" customHeight="1" x14ac:dyDescent="0.2">
      <c r="A3" s="125" t="s">
        <v>104</v>
      </c>
      <c r="B3" s="125"/>
      <c r="C3" s="125"/>
      <c r="D3" s="125"/>
      <c r="E3" s="92" t="s">
        <v>105</v>
      </c>
      <c r="F3" s="92"/>
      <c r="G3" s="92"/>
      <c r="H3" s="92" t="s">
        <v>81</v>
      </c>
      <c r="I3" s="92"/>
      <c r="J3" s="92"/>
    </row>
    <row r="4" spans="1:13" ht="17.399999999999999" customHeight="1" x14ac:dyDescent="0.2">
      <c r="A4" s="125"/>
      <c r="B4" s="125"/>
      <c r="C4" s="125"/>
      <c r="D4" s="125"/>
      <c r="E4" s="9" t="s">
        <v>106</v>
      </c>
      <c r="F4" s="9" t="s">
        <v>107</v>
      </c>
      <c r="G4" s="9" t="s">
        <v>108</v>
      </c>
      <c r="H4" s="9" t="s">
        <v>7</v>
      </c>
      <c r="I4" s="9" t="s">
        <v>82</v>
      </c>
      <c r="J4" s="9" t="s">
        <v>83</v>
      </c>
    </row>
    <row r="5" spans="1:13" ht="28.05" customHeight="1" x14ac:dyDescent="0.2">
      <c r="A5" s="99" t="s">
        <v>109</v>
      </c>
      <c r="B5" s="99"/>
      <c r="C5" s="99"/>
      <c r="D5" s="99"/>
      <c r="E5" s="25">
        <f t="shared" ref="E5:E22" si="0">SUM(F5:G5)</f>
        <v>7142</v>
      </c>
      <c r="F5" s="25">
        <v>6249</v>
      </c>
      <c r="G5" s="25">
        <v>893</v>
      </c>
      <c r="H5" s="25">
        <f t="shared" ref="H5:H22" si="1">SUM(I5:J5)</f>
        <v>7076</v>
      </c>
      <c r="I5" s="25">
        <v>6304</v>
      </c>
      <c r="J5" s="25">
        <v>772</v>
      </c>
    </row>
    <row r="6" spans="1:13" ht="28.05" customHeight="1" x14ac:dyDescent="0.2">
      <c r="A6" s="126" t="s">
        <v>112</v>
      </c>
      <c r="B6" s="99"/>
      <c r="C6" s="99"/>
      <c r="D6" s="99"/>
      <c r="E6" s="25">
        <f t="shared" si="0"/>
        <v>1929</v>
      </c>
      <c r="F6" s="25">
        <f>SUM(F7:F8)</f>
        <v>1686</v>
      </c>
      <c r="G6" s="25">
        <f>SUM(G7:G8)</f>
        <v>243</v>
      </c>
      <c r="H6" s="25">
        <f t="shared" si="1"/>
        <v>1954</v>
      </c>
      <c r="I6" s="25">
        <f>SUM(I7:I8)</f>
        <v>1749</v>
      </c>
      <c r="J6" s="25">
        <f>SUM(J7:J8)</f>
        <v>205</v>
      </c>
    </row>
    <row r="7" spans="1:13" ht="28.05" customHeight="1" x14ac:dyDescent="0.2">
      <c r="A7" s="27"/>
      <c r="B7" s="97" t="s">
        <v>86</v>
      </c>
      <c r="C7" s="97"/>
      <c r="D7" s="97"/>
      <c r="E7" s="13">
        <f t="shared" si="0"/>
        <v>404</v>
      </c>
      <c r="F7" s="13">
        <v>404</v>
      </c>
      <c r="G7" s="28">
        <v>0</v>
      </c>
      <c r="H7" s="13">
        <f t="shared" si="1"/>
        <v>427</v>
      </c>
      <c r="I7" s="13">
        <v>427</v>
      </c>
      <c r="J7" s="28">
        <v>0</v>
      </c>
    </row>
    <row r="8" spans="1:13" ht="28.05" customHeight="1" x14ac:dyDescent="0.2">
      <c r="A8" s="29"/>
      <c r="B8" s="100" t="s">
        <v>87</v>
      </c>
      <c r="C8" s="100"/>
      <c r="D8" s="100"/>
      <c r="E8" s="19">
        <f t="shared" si="0"/>
        <v>1525</v>
      </c>
      <c r="F8" s="19">
        <v>1282</v>
      </c>
      <c r="G8" s="19">
        <v>243</v>
      </c>
      <c r="H8" s="19">
        <f t="shared" si="1"/>
        <v>1527</v>
      </c>
      <c r="I8" s="19">
        <v>1322</v>
      </c>
      <c r="J8" s="19">
        <v>205</v>
      </c>
    </row>
    <row r="9" spans="1:13" ht="28.05" customHeight="1" x14ac:dyDescent="0.2">
      <c r="A9" s="126" t="s">
        <v>111</v>
      </c>
      <c r="B9" s="99"/>
      <c r="C9" s="99"/>
      <c r="D9" s="99"/>
      <c r="E9" s="25">
        <f t="shared" si="0"/>
        <v>4851</v>
      </c>
      <c r="F9" s="25">
        <f>F10+F22</f>
        <v>4254</v>
      </c>
      <c r="G9" s="25">
        <f>G10+G22</f>
        <v>597</v>
      </c>
      <c r="H9" s="25">
        <f>SUM(I9:J9)</f>
        <v>4855</v>
      </c>
      <c r="I9" s="25">
        <f>I10+I22</f>
        <v>4354</v>
      </c>
      <c r="J9" s="25">
        <f>J10+J22</f>
        <v>501</v>
      </c>
    </row>
    <row r="10" spans="1:13" ht="28.05" customHeight="1" x14ac:dyDescent="0.2">
      <c r="A10" s="122"/>
      <c r="B10" s="121" t="s">
        <v>89</v>
      </c>
      <c r="C10" s="100"/>
      <c r="D10" s="100"/>
      <c r="E10" s="25">
        <f t="shared" si="0"/>
        <v>4744</v>
      </c>
      <c r="F10" s="25">
        <f>SUM(F11:F21)</f>
        <v>4173</v>
      </c>
      <c r="G10" s="25">
        <f>SUM(G11:G21)</f>
        <v>571</v>
      </c>
      <c r="H10" s="25">
        <f>SUM(I10:J10)</f>
        <v>4732</v>
      </c>
      <c r="I10" s="25">
        <f>SUM(I11:I21)</f>
        <v>4263</v>
      </c>
      <c r="J10" s="25">
        <f>SUM(J11:J21)</f>
        <v>469</v>
      </c>
      <c r="L10" s="30"/>
      <c r="M10" s="30"/>
    </row>
    <row r="11" spans="1:13" ht="28.05" customHeight="1" x14ac:dyDescent="0.2">
      <c r="A11" s="122"/>
      <c r="B11" s="27"/>
      <c r="C11" s="97" t="s">
        <v>90</v>
      </c>
      <c r="D11" s="97"/>
      <c r="E11" s="13">
        <f t="shared" si="0"/>
        <v>524</v>
      </c>
      <c r="F11" s="13">
        <v>467</v>
      </c>
      <c r="G11" s="13">
        <v>57</v>
      </c>
      <c r="H11" s="13">
        <f t="shared" si="1"/>
        <v>506</v>
      </c>
      <c r="I11" s="13">
        <v>453</v>
      </c>
      <c r="J11" s="13">
        <v>53</v>
      </c>
    </row>
    <row r="12" spans="1:13" ht="28.05" customHeight="1" x14ac:dyDescent="0.2">
      <c r="A12" s="122"/>
      <c r="B12" s="27"/>
      <c r="C12" s="121" t="s">
        <v>91</v>
      </c>
      <c r="D12" s="121"/>
      <c r="E12" s="12">
        <f t="shared" si="0"/>
        <v>783</v>
      </c>
      <c r="F12" s="12">
        <v>632</v>
      </c>
      <c r="G12" s="12">
        <v>151</v>
      </c>
      <c r="H12" s="12">
        <f t="shared" si="1"/>
        <v>715</v>
      </c>
      <c r="I12" s="12">
        <v>603</v>
      </c>
      <c r="J12" s="12">
        <v>112</v>
      </c>
    </row>
    <row r="13" spans="1:13" ht="28.05" customHeight="1" x14ac:dyDescent="0.2">
      <c r="A13" s="122"/>
      <c r="B13" s="27"/>
      <c r="C13" s="121" t="s">
        <v>92</v>
      </c>
      <c r="D13" s="121"/>
      <c r="E13" s="12">
        <f t="shared" si="0"/>
        <v>422</v>
      </c>
      <c r="F13" s="12">
        <v>397</v>
      </c>
      <c r="G13" s="12">
        <v>25</v>
      </c>
      <c r="H13" s="12">
        <f t="shared" si="1"/>
        <v>405</v>
      </c>
      <c r="I13" s="12">
        <v>386</v>
      </c>
      <c r="J13" s="12">
        <v>19</v>
      </c>
    </row>
    <row r="14" spans="1:13" ht="28.05" customHeight="1" x14ac:dyDescent="0.2">
      <c r="A14" s="122"/>
      <c r="B14" s="27"/>
      <c r="C14" s="121" t="s">
        <v>93</v>
      </c>
      <c r="D14" s="121"/>
      <c r="E14" s="12">
        <f t="shared" si="0"/>
        <v>1373</v>
      </c>
      <c r="F14" s="12">
        <v>1182</v>
      </c>
      <c r="G14" s="12">
        <v>191</v>
      </c>
      <c r="H14" s="12">
        <f t="shared" si="1"/>
        <v>1333</v>
      </c>
      <c r="I14" s="12">
        <v>1179</v>
      </c>
      <c r="J14" s="12">
        <v>154</v>
      </c>
    </row>
    <row r="15" spans="1:13" ht="28.05" customHeight="1" x14ac:dyDescent="0.2">
      <c r="A15" s="122"/>
      <c r="B15" s="27"/>
      <c r="C15" s="121" t="s">
        <v>94</v>
      </c>
      <c r="D15" s="121"/>
      <c r="E15" s="12">
        <f t="shared" si="0"/>
        <v>405</v>
      </c>
      <c r="F15" s="12">
        <v>387</v>
      </c>
      <c r="G15" s="12">
        <v>18</v>
      </c>
      <c r="H15" s="12">
        <f t="shared" si="1"/>
        <v>464</v>
      </c>
      <c r="I15" s="12">
        <v>440</v>
      </c>
      <c r="J15" s="12">
        <v>24</v>
      </c>
    </row>
    <row r="16" spans="1:13" ht="28.05" customHeight="1" x14ac:dyDescent="0.2">
      <c r="A16" s="122"/>
      <c r="B16" s="27"/>
      <c r="C16" s="121" t="s">
        <v>95</v>
      </c>
      <c r="D16" s="121"/>
      <c r="E16" s="12">
        <f t="shared" si="0"/>
        <v>74</v>
      </c>
      <c r="F16" s="12">
        <v>72</v>
      </c>
      <c r="G16" s="12">
        <v>2</v>
      </c>
      <c r="H16" s="12">
        <f t="shared" si="1"/>
        <v>62</v>
      </c>
      <c r="I16" s="12">
        <v>62</v>
      </c>
      <c r="J16" s="12">
        <v>0</v>
      </c>
    </row>
    <row r="17" spans="1:10" ht="28.05" customHeight="1" x14ac:dyDescent="0.2">
      <c r="A17" s="122"/>
      <c r="B17" s="27"/>
      <c r="C17" s="121" t="s">
        <v>96</v>
      </c>
      <c r="D17" s="121"/>
      <c r="E17" s="12">
        <f t="shared" si="0"/>
        <v>119</v>
      </c>
      <c r="F17" s="12">
        <v>118</v>
      </c>
      <c r="G17" s="12">
        <v>1</v>
      </c>
      <c r="H17" s="12">
        <f t="shared" si="1"/>
        <v>119</v>
      </c>
      <c r="I17" s="12">
        <v>114</v>
      </c>
      <c r="J17" s="12">
        <v>5</v>
      </c>
    </row>
    <row r="18" spans="1:10" ht="28.05" customHeight="1" x14ac:dyDescent="0.2">
      <c r="A18" s="122"/>
      <c r="B18" s="27"/>
      <c r="C18" s="121" t="s">
        <v>97</v>
      </c>
      <c r="D18" s="121"/>
      <c r="E18" s="12">
        <f t="shared" si="0"/>
        <v>321</v>
      </c>
      <c r="F18" s="12">
        <v>288</v>
      </c>
      <c r="G18" s="12">
        <v>33</v>
      </c>
      <c r="H18" s="12">
        <f t="shared" si="1"/>
        <v>341</v>
      </c>
      <c r="I18" s="12">
        <v>319</v>
      </c>
      <c r="J18" s="12">
        <v>22</v>
      </c>
    </row>
    <row r="19" spans="1:10" ht="28.05" customHeight="1" x14ac:dyDescent="0.2">
      <c r="A19" s="122"/>
      <c r="B19" s="27"/>
      <c r="C19" s="121" t="s">
        <v>98</v>
      </c>
      <c r="D19" s="121"/>
      <c r="E19" s="12">
        <f t="shared" si="0"/>
        <v>199</v>
      </c>
      <c r="F19" s="12">
        <v>188</v>
      </c>
      <c r="G19" s="12">
        <v>11</v>
      </c>
      <c r="H19" s="12">
        <f t="shared" si="1"/>
        <v>207</v>
      </c>
      <c r="I19" s="12">
        <v>205</v>
      </c>
      <c r="J19" s="12">
        <v>2</v>
      </c>
    </row>
    <row r="20" spans="1:10" ht="28.05" customHeight="1" x14ac:dyDescent="0.2">
      <c r="A20" s="122"/>
      <c r="B20" s="27"/>
      <c r="C20" s="121" t="s">
        <v>99</v>
      </c>
      <c r="D20" s="121"/>
      <c r="E20" s="12">
        <f t="shared" si="0"/>
        <v>247</v>
      </c>
      <c r="F20" s="12">
        <v>193</v>
      </c>
      <c r="G20" s="12">
        <v>54</v>
      </c>
      <c r="H20" s="12">
        <f t="shared" si="1"/>
        <v>244</v>
      </c>
      <c r="I20" s="12">
        <v>195</v>
      </c>
      <c r="J20" s="12">
        <v>49</v>
      </c>
    </row>
    <row r="21" spans="1:10" ht="28.05" customHeight="1" x14ac:dyDescent="0.2">
      <c r="A21" s="122"/>
      <c r="B21" s="29"/>
      <c r="C21" s="127" t="s">
        <v>100</v>
      </c>
      <c r="D21" s="127"/>
      <c r="E21" s="19">
        <f t="shared" si="0"/>
        <v>277</v>
      </c>
      <c r="F21" s="19">
        <v>249</v>
      </c>
      <c r="G21" s="19">
        <v>28</v>
      </c>
      <c r="H21" s="19">
        <f t="shared" si="1"/>
        <v>336</v>
      </c>
      <c r="I21" s="19">
        <v>307</v>
      </c>
      <c r="J21" s="19">
        <v>29</v>
      </c>
    </row>
    <row r="22" spans="1:10" ht="28.05" customHeight="1" x14ac:dyDescent="0.2">
      <c r="A22" s="123"/>
      <c r="B22" s="120" t="s">
        <v>110</v>
      </c>
      <c r="C22" s="117"/>
      <c r="D22" s="117"/>
      <c r="E22" s="25">
        <f t="shared" si="0"/>
        <v>107</v>
      </c>
      <c r="F22" s="37">
        <v>81</v>
      </c>
      <c r="G22" s="38">
        <v>26</v>
      </c>
      <c r="H22" s="25">
        <f t="shared" si="1"/>
        <v>123</v>
      </c>
      <c r="I22" s="37">
        <v>91</v>
      </c>
      <c r="J22" s="38">
        <v>32</v>
      </c>
    </row>
    <row r="23" spans="1:10" x14ac:dyDescent="0.2">
      <c r="J23" s="6" t="s">
        <v>102</v>
      </c>
    </row>
    <row r="27" spans="1:10" x14ac:dyDescent="0.2">
      <c r="F27" s="30"/>
    </row>
    <row r="28" spans="1:10" x14ac:dyDescent="0.2">
      <c r="F28" s="30"/>
    </row>
    <row r="29" spans="1:10" x14ac:dyDescent="0.2">
      <c r="F29" s="30"/>
    </row>
  </sheetData>
  <mergeCells count="23">
    <mergeCell ref="C12:D12"/>
    <mergeCell ref="A10:A22"/>
    <mergeCell ref="A1:J1"/>
    <mergeCell ref="A3:D4"/>
    <mergeCell ref="E3:G3"/>
    <mergeCell ref="H3:J3"/>
    <mergeCell ref="A5:D5"/>
    <mergeCell ref="A6:D6"/>
    <mergeCell ref="B7:D7"/>
    <mergeCell ref="B8:D8"/>
    <mergeCell ref="A9:D9"/>
    <mergeCell ref="B10:D10"/>
    <mergeCell ref="C11:D11"/>
    <mergeCell ref="C19:D19"/>
    <mergeCell ref="C20:D20"/>
    <mergeCell ref="C21:D21"/>
    <mergeCell ref="B22:D22"/>
    <mergeCell ref="C13:D13"/>
    <mergeCell ref="C14:D14"/>
    <mergeCell ref="C15:D15"/>
    <mergeCell ref="C16:D16"/>
    <mergeCell ref="C17:D17"/>
    <mergeCell ref="C18:D1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3576-7A81-44E6-89C5-7C20E3591F56}">
  <dimension ref="A1:M23"/>
  <sheetViews>
    <sheetView view="pageBreakPreview" zoomScaleNormal="115" zoomScaleSheetLayoutView="100" workbookViewId="0">
      <pane xSplit="4" ySplit="1" topLeftCell="E2" activePane="bottomRight" state="frozen"/>
      <selection activeCell="F14" sqref="F14"/>
      <selection pane="topRight" activeCell="F14" sqref="F14"/>
      <selection pane="bottomLeft" activeCell="F14" sqref="F14"/>
      <selection pane="bottomRight" activeCell="H19" sqref="H19"/>
    </sheetView>
  </sheetViews>
  <sheetFormatPr defaultRowHeight="13.2" x14ac:dyDescent="0.2"/>
  <cols>
    <col min="1" max="3" width="2" style="5" customWidth="1"/>
    <col min="4" max="4" width="8.1796875" style="5" customWidth="1"/>
    <col min="5" max="256" width="8.7265625" style="5"/>
    <col min="257" max="259" width="2" style="5" customWidth="1"/>
    <col min="260" max="260" width="8.1796875" style="5" customWidth="1"/>
    <col min="261" max="512" width="8.7265625" style="5"/>
    <col min="513" max="515" width="2" style="5" customWidth="1"/>
    <col min="516" max="516" width="8.1796875" style="5" customWidth="1"/>
    <col min="517" max="768" width="8.7265625" style="5"/>
    <col min="769" max="771" width="2" style="5" customWidth="1"/>
    <col min="772" max="772" width="8.1796875" style="5" customWidth="1"/>
    <col min="773" max="1024" width="8.7265625" style="5"/>
    <col min="1025" max="1027" width="2" style="5" customWidth="1"/>
    <col min="1028" max="1028" width="8.1796875" style="5" customWidth="1"/>
    <col min="1029" max="1280" width="8.7265625" style="5"/>
    <col min="1281" max="1283" width="2" style="5" customWidth="1"/>
    <col min="1284" max="1284" width="8.1796875" style="5" customWidth="1"/>
    <col min="1285" max="1536" width="8.7265625" style="5"/>
    <col min="1537" max="1539" width="2" style="5" customWidth="1"/>
    <col min="1540" max="1540" width="8.1796875" style="5" customWidth="1"/>
    <col min="1541" max="1792" width="8.7265625" style="5"/>
    <col min="1793" max="1795" width="2" style="5" customWidth="1"/>
    <col min="1796" max="1796" width="8.1796875" style="5" customWidth="1"/>
    <col min="1797" max="2048" width="8.7265625" style="5"/>
    <col min="2049" max="2051" width="2" style="5" customWidth="1"/>
    <col min="2052" max="2052" width="8.1796875" style="5" customWidth="1"/>
    <col min="2053" max="2304" width="8.7265625" style="5"/>
    <col min="2305" max="2307" width="2" style="5" customWidth="1"/>
    <col min="2308" max="2308" width="8.1796875" style="5" customWidth="1"/>
    <col min="2309" max="2560" width="8.7265625" style="5"/>
    <col min="2561" max="2563" width="2" style="5" customWidth="1"/>
    <col min="2564" max="2564" width="8.1796875" style="5" customWidth="1"/>
    <col min="2565" max="2816" width="8.7265625" style="5"/>
    <col min="2817" max="2819" width="2" style="5" customWidth="1"/>
    <col min="2820" max="2820" width="8.1796875" style="5" customWidth="1"/>
    <col min="2821" max="3072" width="8.7265625" style="5"/>
    <col min="3073" max="3075" width="2" style="5" customWidth="1"/>
    <col min="3076" max="3076" width="8.1796875" style="5" customWidth="1"/>
    <col min="3077" max="3328" width="8.7265625" style="5"/>
    <col min="3329" max="3331" width="2" style="5" customWidth="1"/>
    <col min="3332" max="3332" width="8.1796875" style="5" customWidth="1"/>
    <col min="3333" max="3584" width="8.7265625" style="5"/>
    <col min="3585" max="3587" width="2" style="5" customWidth="1"/>
    <col min="3588" max="3588" width="8.1796875" style="5" customWidth="1"/>
    <col min="3589" max="3840" width="8.7265625" style="5"/>
    <col min="3841" max="3843" width="2" style="5" customWidth="1"/>
    <col min="3844" max="3844" width="8.1796875" style="5" customWidth="1"/>
    <col min="3845" max="4096" width="8.7265625" style="5"/>
    <col min="4097" max="4099" width="2" style="5" customWidth="1"/>
    <col min="4100" max="4100" width="8.1796875" style="5" customWidth="1"/>
    <col min="4101" max="4352" width="8.7265625" style="5"/>
    <col min="4353" max="4355" width="2" style="5" customWidth="1"/>
    <col min="4356" max="4356" width="8.1796875" style="5" customWidth="1"/>
    <col min="4357" max="4608" width="8.7265625" style="5"/>
    <col min="4609" max="4611" width="2" style="5" customWidth="1"/>
    <col min="4612" max="4612" width="8.1796875" style="5" customWidth="1"/>
    <col min="4613" max="4864" width="8.7265625" style="5"/>
    <col min="4865" max="4867" width="2" style="5" customWidth="1"/>
    <col min="4868" max="4868" width="8.1796875" style="5" customWidth="1"/>
    <col min="4869" max="5120" width="8.7265625" style="5"/>
    <col min="5121" max="5123" width="2" style="5" customWidth="1"/>
    <col min="5124" max="5124" width="8.1796875" style="5" customWidth="1"/>
    <col min="5125" max="5376" width="8.7265625" style="5"/>
    <col min="5377" max="5379" width="2" style="5" customWidth="1"/>
    <col min="5380" max="5380" width="8.1796875" style="5" customWidth="1"/>
    <col min="5381" max="5632" width="8.7265625" style="5"/>
    <col min="5633" max="5635" width="2" style="5" customWidth="1"/>
    <col min="5636" max="5636" width="8.1796875" style="5" customWidth="1"/>
    <col min="5637" max="5888" width="8.7265625" style="5"/>
    <col min="5889" max="5891" width="2" style="5" customWidth="1"/>
    <col min="5892" max="5892" width="8.1796875" style="5" customWidth="1"/>
    <col min="5893" max="6144" width="8.7265625" style="5"/>
    <col min="6145" max="6147" width="2" style="5" customWidth="1"/>
    <col min="6148" max="6148" width="8.1796875" style="5" customWidth="1"/>
    <col min="6149" max="6400" width="8.7265625" style="5"/>
    <col min="6401" max="6403" width="2" style="5" customWidth="1"/>
    <col min="6404" max="6404" width="8.1796875" style="5" customWidth="1"/>
    <col min="6405" max="6656" width="8.7265625" style="5"/>
    <col min="6657" max="6659" width="2" style="5" customWidth="1"/>
    <col min="6660" max="6660" width="8.1796875" style="5" customWidth="1"/>
    <col min="6661" max="6912" width="8.7265625" style="5"/>
    <col min="6913" max="6915" width="2" style="5" customWidth="1"/>
    <col min="6916" max="6916" width="8.1796875" style="5" customWidth="1"/>
    <col min="6917" max="7168" width="8.7265625" style="5"/>
    <col min="7169" max="7171" width="2" style="5" customWidth="1"/>
    <col min="7172" max="7172" width="8.1796875" style="5" customWidth="1"/>
    <col min="7173" max="7424" width="8.7265625" style="5"/>
    <col min="7425" max="7427" width="2" style="5" customWidth="1"/>
    <col min="7428" max="7428" width="8.1796875" style="5" customWidth="1"/>
    <col min="7429" max="7680" width="8.7265625" style="5"/>
    <col min="7681" max="7683" width="2" style="5" customWidth="1"/>
    <col min="7684" max="7684" width="8.1796875" style="5" customWidth="1"/>
    <col min="7685" max="7936" width="8.7265625" style="5"/>
    <col min="7937" max="7939" width="2" style="5" customWidth="1"/>
    <col min="7940" max="7940" width="8.1796875" style="5" customWidth="1"/>
    <col min="7941" max="8192" width="8.7265625" style="5"/>
    <col min="8193" max="8195" width="2" style="5" customWidth="1"/>
    <col min="8196" max="8196" width="8.1796875" style="5" customWidth="1"/>
    <col min="8197" max="8448" width="8.7265625" style="5"/>
    <col min="8449" max="8451" width="2" style="5" customWidth="1"/>
    <col min="8452" max="8452" width="8.1796875" style="5" customWidth="1"/>
    <col min="8453" max="8704" width="8.7265625" style="5"/>
    <col min="8705" max="8707" width="2" style="5" customWidth="1"/>
    <col min="8708" max="8708" width="8.1796875" style="5" customWidth="1"/>
    <col min="8709" max="8960" width="8.7265625" style="5"/>
    <col min="8961" max="8963" width="2" style="5" customWidth="1"/>
    <col min="8964" max="8964" width="8.1796875" style="5" customWidth="1"/>
    <col min="8965" max="9216" width="8.7265625" style="5"/>
    <col min="9217" max="9219" width="2" style="5" customWidth="1"/>
    <col min="9220" max="9220" width="8.1796875" style="5" customWidth="1"/>
    <col min="9221" max="9472" width="8.7265625" style="5"/>
    <col min="9473" max="9475" width="2" style="5" customWidth="1"/>
    <col min="9476" max="9476" width="8.1796875" style="5" customWidth="1"/>
    <col min="9477" max="9728" width="8.7265625" style="5"/>
    <col min="9729" max="9731" width="2" style="5" customWidth="1"/>
    <col min="9732" max="9732" width="8.1796875" style="5" customWidth="1"/>
    <col min="9733" max="9984" width="8.7265625" style="5"/>
    <col min="9985" max="9987" width="2" style="5" customWidth="1"/>
    <col min="9988" max="9988" width="8.1796875" style="5" customWidth="1"/>
    <col min="9989" max="10240" width="8.7265625" style="5"/>
    <col min="10241" max="10243" width="2" style="5" customWidth="1"/>
    <col min="10244" max="10244" width="8.1796875" style="5" customWidth="1"/>
    <col min="10245" max="10496" width="8.7265625" style="5"/>
    <col min="10497" max="10499" width="2" style="5" customWidth="1"/>
    <col min="10500" max="10500" width="8.1796875" style="5" customWidth="1"/>
    <col min="10501" max="10752" width="8.7265625" style="5"/>
    <col min="10753" max="10755" width="2" style="5" customWidth="1"/>
    <col min="10756" max="10756" width="8.1796875" style="5" customWidth="1"/>
    <col min="10757" max="11008" width="8.7265625" style="5"/>
    <col min="11009" max="11011" width="2" style="5" customWidth="1"/>
    <col min="11012" max="11012" width="8.1796875" style="5" customWidth="1"/>
    <col min="11013" max="11264" width="8.7265625" style="5"/>
    <col min="11265" max="11267" width="2" style="5" customWidth="1"/>
    <col min="11268" max="11268" width="8.1796875" style="5" customWidth="1"/>
    <col min="11269" max="11520" width="8.7265625" style="5"/>
    <col min="11521" max="11523" width="2" style="5" customWidth="1"/>
    <col min="11524" max="11524" width="8.1796875" style="5" customWidth="1"/>
    <col min="11525" max="11776" width="8.7265625" style="5"/>
    <col min="11777" max="11779" width="2" style="5" customWidth="1"/>
    <col min="11780" max="11780" width="8.1796875" style="5" customWidth="1"/>
    <col min="11781" max="12032" width="8.7265625" style="5"/>
    <col min="12033" max="12035" width="2" style="5" customWidth="1"/>
    <col min="12036" max="12036" width="8.1796875" style="5" customWidth="1"/>
    <col min="12037" max="12288" width="8.7265625" style="5"/>
    <col min="12289" max="12291" width="2" style="5" customWidth="1"/>
    <col min="12292" max="12292" width="8.1796875" style="5" customWidth="1"/>
    <col min="12293" max="12544" width="8.7265625" style="5"/>
    <col min="12545" max="12547" width="2" style="5" customWidth="1"/>
    <col min="12548" max="12548" width="8.1796875" style="5" customWidth="1"/>
    <col min="12549" max="12800" width="8.7265625" style="5"/>
    <col min="12801" max="12803" width="2" style="5" customWidth="1"/>
    <col min="12804" max="12804" width="8.1796875" style="5" customWidth="1"/>
    <col min="12805" max="13056" width="8.7265625" style="5"/>
    <col min="13057" max="13059" width="2" style="5" customWidth="1"/>
    <col min="13060" max="13060" width="8.1796875" style="5" customWidth="1"/>
    <col min="13061" max="13312" width="8.7265625" style="5"/>
    <col min="13313" max="13315" width="2" style="5" customWidth="1"/>
    <col min="13316" max="13316" width="8.1796875" style="5" customWidth="1"/>
    <col min="13317" max="13568" width="8.7265625" style="5"/>
    <col min="13569" max="13571" width="2" style="5" customWidth="1"/>
    <col min="13572" max="13572" width="8.1796875" style="5" customWidth="1"/>
    <col min="13573" max="13824" width="8.7265625" style="5"/>
    <col min="13825" max="13827" width="2" style="5" customWidth="1"/>
    <col min="13828" max="13828" width="8.1796875" style="5" customWidth="1"/>
    <col min="13829" max="14080" width="8.7265625" style="5"/>
    <col min="14081" max="14083" width="2" style="5" customWidth="1"/>
    <col min="14084" max="14084" width="8.1796875" style="5" customWidth="1"/>
    <col min="14085" max="14336" width="8.7265625" style="5"/>
    <col min="14337" max="14339" width="2" style="5" customWidth="1"/>
    <col min="14340" max="14340" width="8.1796875" style="5" customWidth="1"/>
    <col min="14341" max="14592" width="8.7265625" style="5"/>
    <col min="14593" max="14595" width="2" style="5" customWidth="1"/>
    <col min="14596" max="14596" width="8.1796875" style="5" customWidth="1"/>
    <col min="14597" max="14848" width="8.7265625" style="5"/>
    <col min="14849" max="14851" width="2" style="5" customWidth="1"/>
    <col min="14852" max="14852" width="8.1796875" style="5" customWidth="1"/>
    <col min="14853" max="15104" width="8.7265625" style="5"/>
    <col min="15105" max="15107" width="2" style="5" customWidth="1"/>
    <col min="15108" max="15108" width="8.1796875" style="5" customWidth="1"/>
    <col min="15109" max="15360" width="8.7265625" style="5"/>
    <col min="15361" max="15363" width="2" style="5" customWidth="1"/>
    <col min="15364" max="15364" width="8.1796875" style="5" customWidth="1"/>
    <col min="15365" max="15616" width="8.7265625" style="5"/>
    <col min="15617" max="15619" width="2" style="5" customWidth="1"/>
    <col min="15620" max="15620" width="8.1796875" style="5" customWidth="1"/>
    <col min="15621" max="15872" width="8.7265625" style="5"/>
    <col min="15873" max="15875" width="2" style="5" customWidth="1"/>
    <col min="15876" max="15876" width="8.1796875" style="5" customWidth="1"/>
    <col min="15877" max="16128" width="8.7265625" style="5"/>
    <col min="16129" max="16131" width="2" style="5" customWidth="1"/>
    <col min="16132" max="16132" width="8.1796875" style="5" customWidth="1"/>
    <col min="16133" max="16384" width="8.7265625" style="5"/>
  </cols>
  <sheetData>
    <row r="1" spans="1:11" ht="27" customHeight="1" x14ac:dyDescent="0.2">
      <c r="A1" s="130" t="s">
        <v>77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15.6" customHeight="1" x14ac:dyDescent="0.2">
      <c r="J2" s="6" t="s">
        <v>78</v>
      </c>
    </row>
    <row r="3" spans="1:11" ht="19.5" customHeight="1" x14ac:dyDescent="0.2">
      <c r="A3" s="106" t="s">
        <v>79</v>
      </c>
      <c r="B3" s="92"/>
      <c r="C3" s="92"/>
      <c r="D3" s="92"/>
      <c r="E3" s="92" t="s">
        <v>80</v>
      </c>
      <c r="F3" s="92"/>
      <c r="G3" s="92"/>
      <c r="H3" s="92" t="s">
        <v>81</v>
      </c>
      <c r="I3" s="92"/>
      <c r="J3" s="92"/>
    </row>
    <row r="4" spans="1:11" ht="19.5" customHeight="1" x14ac:dyDescent="0.2">
      <c r="A4" s="92"/>
      <c r="B4" s="92"/>
      <c r="C4" s="92"/>
      <c r="D4" s="92"/>
      <c r="E4" s="9" t="s">
        <v>7</v>
      </c>
      <c r="F4" s="9" t="s">
        <v>82</v>
      </c>
      <c r="G4" s="9" t="s">
        <v>83</v>
      </c>
      <c r="H4" s="9" t="s">
        <v>7</v>
      </c>
      <c r="I4" s="9" t="s">
        <v>82</v>
      </c>
      <c r="J4" s="9" t="s">
        <v>83</v>
      </c>
    </row>
    <row r="5" spans="1:11" ht="22.95" customHeight="1" x14ac:dyDescent="0.2">
      <c r="A5" s="99" t="s">
        <v>84</v>
      </c>
      <c r="B5" s="99"/>
      <c r="C5" s="99"/>
      <c r="D5" s="99"/>
      <c r="E5" s="25">
        <f t="shared" ref="E5:E22" si="0">SUM(F5,G5)</f>
        <v>7154</v>
      </c>
      <c r="F5" s="25">
        <v>6383</v>
      </c>
      <c r="G5" s="25">
        <v>771</v>
      </c>
      <c r="H5" s="25">
        <f t="shared" ref="H5:H22" si="1">SUM(I5,J5)</f>
        <v>7300</v>
      </c>
      <c r="I5" s="25">
        <v>6543</v>
      </c>
      <c r="J5" s="25">
        <v>757</v>
      </c>
      <c r="K5" s="26"/>
    </row>
    <row r="6" spans="1:11" ht="22.95" customHeight="1" x14ac:dyDescent="0.2">
      <c r="A6" s="93" t="s">
        <v>85</v>
      </c>
      <c r="B6" s="99"/>
      <c r="C6" s="99"/>
      <c r="D6" s="99"/>
      <c r="E6" s="25">
        <f t="shared" si="0"/>
        <v>1929</v>
      </c>
      <c r="F6" s="25">
        <f>SUM(F7:F8)</f>
        <v>1686</v>
      </c>
      <c r="G6" s="25">
        <f>SUM(G7:G8)</f>
        <v>243</v>
      </c>
      <c r="H6" s="25">
        <f t="shared" si="1"/>
        <v>1954</v>
      </c>
      <c r="I6" s="25">
        <f>SUM(I7:I8)</f>
        <v>1749</v>
      </c>
      <c r="J6" s="25">
        <f>SUM(J7:J8)</f>
        <v>205</v>
      </c>
    </row>
    <row r="7" spans="1:11" ht="22.95" customHeight="1" x14ac:dyDescent="0.2">
      <c r="A7" s="27"/>
      <c r="B7" s="131" t="s">
        <v>86</v>
      </c>
      <c r="C7" s="131"/>
      <c r="D7" s="131"/>
      <c r="E7" s="13">
        <f t="shared" si="0"/>
        <v>404</v>
      </c>
      <c r="F7" s="13">
        <v>404</v>
      </c>
      <c r="G7" s="28">
        <v>0</v>
      </c>
      <c r="H7" s="13">
        <f t="shared" si="1"/>
        <v>427</v>
      </c>
      <c r="I7" s="13">
        <v>427</v>
      </c>
      <c r="J7" s="28">
        <v>0</v>
      </c>
    </row>
    <row r="8" spans="1:11" ht="22.95" customHeight="1" x14ac:dyDescent="0.2">
      <c r="A8" s="29"/>
      <c r="B8" s="129" t="s">
        <v>87</v>
      </c>
      <c r="C8" s="129"/>
      <c r="D8" s="129"/>
      <c r="E8" s="19">
        <f t="shared" si="0"/>
        <v>1525</v>
      </c>
      <c r="F8" s="19">
        <v>1282</v>
      </c>
      <c r="G8" s="19">
        <v>243</v>
      </c>
      <c r="H8" s="19">
        <f t="shared" si="1"/>
        <v>1527</v>
      </c>
      <c r="I8" s="19">
        <v>1322</v>
      </c>
      <c r="J8" s="19">
        <v>205</v>
      </c>
    </row>
    <row r="9" spans="1:11" ht="22.95" customHeight="1" x14ac:dyDescent="0.2">
      <c r="A9" s="93" t="s">
        <v>88</v>
      </c>
      <c r="B9" s="99"/>
      <c r="C9" s="99"/>
      <c r="D9" s="99"/>
      <c r="E9" s="25">
        <f t="shared" si="0"/>
        <v>4785</v>
      </c>
      <c r="F9" s="25">
        <f>F10+F22</f>
        <v>4315</v>
      </c>
      <c r="G9" s="25">
        <f>G10+G22</f>
        <v>470</v>
      </c>
      <c r="H9" s="25">
        <f t="shared" si="1"/>
        <v>4973</v>
      </c>
      <c r="I9" s="25">
        <f>I10+I22</f>
        <v>4513</v>
      </c>
      <c r="J9" s="25">
        <f>J10+J22</f>
        <v>460</v>
      </c>
    </row>
    <row r="10" spans="1:11" ht="22.95" customHeight="1" x14ac:dyDescent="0.2">
      <c r="A10" s="27"/>
      <c r="B10" s="131" t="s">
        <v>89</v>
      </c>
      <c r="C10" s="132"/>
      <c r="D10" s="132"/>
      <c r="E10" s="25">
        <f t="shared" si="0"/>
        <v>4769</v>
      </c>
      <c r="F10" s="25">
        <f>SUM(F11:F21)</f>
        <v>4300</v>
      </c>
      <c r="G10" s="25">
        <f>SUM(G11:G21)</f>
        <v>469</v>
      </c>
      <c r="H10" s="25">
        <f t="shared" si="1"/>
        <v>4965</v>
      </c>
      <c r="I10" s="25">
        <f>SUM(I11:I21)</f>
        <v>4505</v>
      </c>
      <c r="J10" s="25">
        <f>SUM(J11:J21)</f>
        <v>460</v>
      </c>
    </row>
    <row r="11" spans="1:11" ht="22.95" customHeight="1" x14ac:dyDescent="0.2">
      <c r="A11" s="27"/>
      <c r="B11" s="27"/>
      <c r="C11" s="131" t="s">
        <v>90</v>
      </c>
      <c r="D11" s="131"/>
      <c r="E11" s="13">
        <f t="shared" si="0"/>
        <v>222</v>
      </c>
      <c r="F11" s="13">
        <v>217</v>
      </c>
      <c r="G11" s="13">
        <v>5</v>
      </c>
      <c r="H11" s="13">
        <f t="shared" si="1"/>
        <v>217</v>
      </c>
      <c r="I11" s="13">
        <v>214</v>
      </c>
      <c r="J11" s="13">
        <v>3</v>
      </c>
    </row>
    <row r="12" spans="1:11" ht="22.95" customHeight="1" x14ac:dyDescent="0.2">
      <c r="A12" s="27"/>
      <c r="B12" s="27"/>
      <c r="C12" s="128" t="s">
        <v>91</v>
      </c>
      <c r="D12" s="128"/>
      <c r="E12" s="12">
        <f t="shared" si="0"/>
        <v>711</v>
      </c>
      <c r="F12" s="12">
        <v>662</v>
      </c>
      <c r="G12" s="12">
        <v>49</v>
      </c>
      <c r="H12" s="12">
        <f t="shared" si="1"/>
        <v>712</v>
      </c>
      <c r="I12" s="12">
        <v>669</v>
      </c>
      <c r="J12" s="12">
        <v>43</v>
      </c>
    </row>
    <row r="13" spans="1:11" ht="22.95" customHeight="1" x14ac:dyDescent="0.2">
      <c r="A13" s="27"/>
      <c r="B13" s="27"/>
      <c r="C13" s="128" t="s">
        <v>92</v>
      </c>
      <c r="D13" s="128"/>
      <c r="E13" s="12">
        <f t="shared" si="0"/>
        <v>185</v>
      </c>
      <c r="F13" s="12">
        <v>182</v>
      </c>
      <c r="G13" s="12">
        <v>3</v>
      </c>
      <c r="H13" s="12">
        <f t="shared" si="1"/>
        <v>195</v>
      </c>
      <c r="I13" s="12">
        <v>187</v>
      </c>
      <c r="J13" s="12">
        <v>8</v>
      </c>
    </row>
    <row r="14" spans="1:11" ht="22.95" customHeight="1" x14ac:dyDescent="0.2">
      <c r="A14" s="27"/>
      <c r="B14" s="27"/>
      <c r="C14" s="128" t="s">
        <v>93</v>
      </c>
      <c r="D14" s="128"/>
      <c r="E14" s="12">
        <f t="shared" si="0"/>
        <v>1727</v>
      </c>
      <c r="F14" s="12">
        <v>1475</v>
      </c>
      <c r="G14" s="12">
        <v>252</v>
      </c>
      <c r="H14" s="12">
        <f t="shared" si="1"/>
        <v>1962</v>
      </c>
      <c r="I14" s="12">
        <v>1712</v>
      </c>
      <c r="J14" s="12">
        <v>250</v>
      </c>
    </row>
    <row r="15" spans="1:11" ht="22.95" customHeight="1" x14ac:dyDescent="0.2">
      <c r="A15" s="27"/>
      <c r="B15" s="27"/>
      <c r="C15" s="128" t="s">
        <v>94</v>
      </c>
      <c r="D15" s="128"/>
      <c r="E15" s="12">
        <f t="shared" si="0"/>
        <v>619</v>
      </c>
      <c r="F15" s="12">
        <v>589</v>
      </c>
      <c r="G15" s="12">
        <v>30</v>
      </c>
      <c r="H15" s="12">
        <f t="shared" si="1"/>
        <v>611</v>
      </c>
      <c r="I15" s="12">
        <v>574</v>
      </c>
      <c r="J15" s="12">
        <v>37</v>
      </c>
    </row>
    <row r="16" spans="1:11" ht="22.95" customHeight="1" x14ac:dyDescent="0.2">
      <c r="A16" s="27"/>
      <c r="B16" s="27"/>
      <c r="C16" s="128" t="s">
        <v>95</v>
      </c>
      <c r="D16" s="128"/>
      <c r="E16" s="12">
        <f t="shared" si="0"/>
        <v>196</v>
      </c>
      <c r="F16" s="12">
        <v>177</v>
      </c>
      <c r="G16" s="12">
        <v>19</v>
      </c>
      <c r="H16" s="12">
        <f t="shared" si="1"/>
        <v>187</v>
      </c>
      <c r="I16" s="12">
        <v>180</v>
      </c>
      <c r="J16" s="12">
        <v>7</v>
      </c>
    </row>
    <row r="17" spans="1:13" ht="22.95" customHeight="1" x14ac:dyDescent="0.2">
      <c r="A17" s="27"/>
      <c r="B17" s="27"/>
      <c r="C17" s="128" t="s">
        <v>96</v>
      </c>
      <c r="D17" s="128"/>
      <c r="E17" s="12">
        <f t="shared" si="0"/>
        <v>77</v>
      </c>
      <c r="F17" s="12">
        <v>75</v>
      </c>
      <c r="G17" s="12">
        <v>2</v>
      </c>
      <c r="H17" s="12">
        <f t="shared" si="1"/>
        <v>64</v>
      </c>
      <c r="I17" s="12">
        <v>61</v>
      </c>
      <c r="J17" s="12">
        <v>3</v>
      </c>
      <c r="M17" s="30"/>
    </row>
    <row r="18" spans="1:13" ht="22.95" customHeight="1" x14ac:dyDescent="0.2">
      <c r="A18" s="27"/>
      <c r="B18" s="27"/>
      <c r="C18" s="128" t="s">
        <v>97</v>
      </c>
      <c r="D18" s="128"/>
      <c r="E18" s="12">
        <f t="shared" si="0"/>
        <v>250</v>
      </c>
      <c r="F18" s="12">
        <v>232</v>
      </c>
      <c r="G18" s="12">
        <v>18</v>
      </c>
      <c r="H18" s="12">
        <f t="shared" si="1"/>
        <v>252</v>
      </c>
      <c r="I18" s="12">
        <v>242</v>
      </c>
      <c r="J18" s="12">
        <v>10</v>
      </c>
    </row>
    <row r="19" spans="1:13" ht="22.95" customHeight="1" x14ac:dyDescent="0.2">
      <c r="A19" s="27"/>
      <c r="B19" s="27"/>
      <c r="C19" s="128" t="s">
        <v>98</v>
      </c>
      <c r="D19" s="128"/>
      <c r="E19" s="12">
        <f t="shared" si="0"/>
        <v>349</v>
      </c>
      <c r="F19" s="12">
        <v>275</v>
      </c>
      <c r="G19" s="12">
        <v>74</v>
      </c>
      <c r="H19" s="12">
        <f t="shared" si="1"/>
        <v>336</v>
      </c>
      <c r="I19" s="12">
        <v>256</v>
      </c>
      <c r="J19" s="12">
        <v>80</v>
      </c>
    </row>
    <row r="20" spans="1:13" ht="22.95" customHeight="1" x14ac:dyDescent="0.2">
      <c r="A20" s="27"/>
      <c r="B20" s="27"/>
      <c r="C20" s="128" t="s">
        <v>99</v>
      </c>
      <c r="D20" s="128"/>
      <c r="E20" s="12">
        <f t="shared" si="0"/>
        <v>117</v>
      </c>
      <c r="F20" s="12">
        <v>115</v>
      </c>
      <c r="G20" s="12">
        <v>2</v>
      </c>
      <c r="H20" s="12">
        <f t="shared" si="1"/>
        <v>118</v>
      </c>
      <c r="I20" s="12">
        <v>114</v>
      </c>
      <c r="J20" s="12">
        <v>4</v>
      </c>
    </row>
    <row r="21" spans="1:13" ht="22.95" customHeight="1" x14ac:dyDescent="0.2">
      <c r="A21" s="27"/>
      <c r="B21" s="29"/>
      <c r="C21" s="129" t="s">
        <v>100</v>
      </c>
      <c r="D21" s="129"/>
      <c r="E21" s="19">
        <f t="shared" si="0"/>
        <v>316</v>
      </c>
      <c r="F21" s="19">
        <v>301</v>
      </c>
      <c r="G21" s="19">
        <v>15</v>
      </c>
      <c r="H21" s="19">
        <f t="shared" si="1"/>
        <v>311</v>
      </c>
      <c r="I21" s="19">
        <v>296</v>
      </c>
      <c r="J21" s="19">
        <v>15</v>
      </c>
    </row>
    <row r="22" spans="1:13" ht="22.95" customHeight="1" x14ac:dyDescent="0.2">
      <c r="A22" s="29"/>
      <c r="B22" s="96" t="s">
        <v>101</v>
      </c>
      <c r="C22" s="96"/>
      <c r="D22" s="96"/>
      <c r="E22" s="31">
        <f t="shared" si="0"/>
        <v>16</v>
      </c>
      <c r="F22" s="32">
        <v>15</v>
      </c>
      <c r="G22" s="33">
        <v>1</v>
      </c>
      <c r="H22" s="31">
        <f t="shared" si="1"/>
        <v>8</v>
      </c>
      <c r="I22" s="32">
        <v>8</v>
      </c>
      <c r="J22" s="33">
        <v>0</v>
      </c>
    </row>
    <row r="23" spans="1:13" ht="16.2" customHeight="1" x14ac:dyDescent="0.2">
      <c r="J23" s="133" t="s">
        <v>102</v>
      </c>
    </row>
  </sheetData>
  <mergeCells count="22">
    <mergeCell ref="C12:D12"/>
    <mergeCell ref="A1:J1"/>
    <mergeCell ref="A3:D4"/>
    <mergeCell ref="E3:G3"/>
    <mergeCell ref="H3:J3"/>
    <mergeCell ref="A5:D5"/>
    <mergeCell ref="A6:D6"/>
    <mergeCell ref="B7:D7"/>
    <mergeCell ref="B8:D8"/>
    <mergeCell ref="A9:D9"/>
    <mergeCell ref="B10:D10"/>
    <mergeCell ref="C11:D11"/>
    <mergeCell ref="C19:D19"/>
    <mergeCell ref="C20:D20"/>
    <mergeCell ref="C21:D21"/>
    <mergeCell ref="B22:D22"/>
    <mergeCell ref="C13:D13"/>
    <mergeCell ref="C14:D14"/>
    <mergeCell ref="C15:D15"/>
    <mergeCell ref="C16:D16"/>
    <mergeCell ref="C17:D17"/>
    <mergeCell ref="C18:D1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74F2-5D0B-46CA-81C1-05D8AD75A7A4}">
  <dimension ref="A1:U29"/>
  <sheetViews>
    <sheetView view="pageBreakPreview" topLeftCell="A29" zoomScaleNormal="60" zoomScaleSheetLayoutView="100" workbookViewId="0">
      <selection activeCell="R34" sqref="R34"/>
    </sheetView>
  </sheetViews>
  <sheetFormatPr defaultRowHeight="13.2" x14ac:dyDescent="0.2"/>
  <cols>
    <col min="1" max="1" width="10.90625" style="5" customWidth="1"/>
    <col min="2" max="2" width="1.54296875" style="5" customWidth="1"/>
    <col min="3" max="3" width="4.08984375" style="5" customWidth="1"/>
    <col min="4" max="4" width="8.1796875" style="5" customWidth="1"/>
    <col min="5" max="7" width="7.6328125" style="5" customWidth="1"/>
    <col min="8" max="9" width="7.1796875" style="5" customWidth="1"/>
    <col min="10" max="10" width="7.6328125" style="5" customWidth="1"/>
    <col min="11" max="13" width="7.1796875" style="5" customWidth="1"/>
    <col min="14" max="14" width="7.6328125" style="5" customWidth="1"/>
    <col min="15" max="17" width="7.1796875" style="5" customWidth="1"/>
    <col min="18" max="18" width="7.1796875" style="24" customWidth="1"/>
    <col min="19" max="21" width="7.1796875" style="5" customWidth="1"/>
    <col min="22" max="256" width="8.81640625" style="5"/>
    <col min="257" max="257" width="8.1796875" style="5" customWidth="1"/>
    <col min="258" max="258" width="1.54296875" style="5" customWidth="1"/>
    <col min="259" max="259" width="4.08984375" style="5" customWidth="1"/>
    <col min="260" max="260" width="8.1796875" style="5" customWidth="1"/>
    <col min="261" max="263" width="7.6328125" style="5" customWidth="1"/>
    <col min="264" max="265" width="7.1796875" style="5" customWidth="1"/>
    <col min="266" max="266" width="7.6328125" style="5" customWidth="1"/>
    <col min="267" max="269" width="7.1796875" style="5" customWidth="1"/>
    <col min="270" max="270" width="7.6328125" style="5" customWidth="1"/>
    <col min="271" max="277" width="7.1796875" style="5" customWidth="1"/>
    <col min="278" max="512" width="8.81640625" style="5"/>
    <col min="513" max="513" width="8.1796875" style="5" customWidth="1"/>
    <col min="514" max="514" width="1.54296875" style="5" customWidth="1"/>
    <col min="515" max="515" width="4.08984375" style="5" customWidth="1"/>
    <col min="516" max="516" width="8.1796875" style="5" customWidth="1"/>
    <col min="517" max="519" width="7.6328125" style="5" customWidth="1"/>
    <col min="520" max="521" width="7.1796875" style="5" customWidth="1"/>
    <col min="522" max="522" width="7.6328125" style="5" customWidth="1"/>
    <col min="523" max="525" width="7.1796875" style="5" customWidth="1"/>
    <col min="526" max="526" width="7.6328125" style="5" customWidth="1"/>
    <col min="527" max="533" width="7.1796875" style="5" customWidth="1"/>
    <col min="534" max="768" width="8.81640625" style="5"/>
    <col min="769" max="769" width="8.1796875" style="5" customWidth="1"/>
    <col min="770" max="770" width="1.54296875" style="5" customWidth="1"/>
    <col min="771" max="771" width="4.08984375" style="5" customWidth="1"/>
    <col min="772" max="772" width="8.1796875" style="5" customWidth="1"/>
    <col min="773" max="775" width="7.6328125" style="5" customWidth="1"/>
    <col min="776" max="777" width="7.1796875" style="5" customWidth="1"/>
    <col min="778" max="778" width="7.6328125" style="5" customWidth="1"/>
    <col min="779" max="781" width="7.1796875" style="5" customWidth="1"/>
    <col min="782" max="782" width="7.6328125" style="5" customWidth="1"/>
    <col min="783" max="789" width="7.1796875" style="5" customWidth="1"/>
    <col min="790" max="1024" width="8.81640625" style="5"/>
    <col min="1025" max="1025" width="8.1796875" style="5" customWidth="1"/>
    <col min="1026" max="1026" width="1.54296875" style="5" customWidth="1"/>
    <col min="1027" max="1027" width="4.08984375" style="5" customWidth="1"/>
    <col min="1028" max="1028" width="8.1796875" style="5" customWidth="1"/>
    <col min="1029" max="1031" width="7.6328125" style="5" customWidth="1"/>
    <col min="1032" max="1033" width="7.1796875" style="5" customWidth="1"/>
    <col min="1034" max="1034" width="7.6328125" style="5" customWidth="1"/>
    <col min="1035" max="1037" width="7.1796875" style="5" customWidth="1"/>
    <col min="1038" max="1038" width="7.6328125" style="5" customWidth="1"/>
    <col min="1039" max="1045" width="7.1796875" style="5" customWidth="1"/>
    <col min="1046" max="1280" width="8.81640625" style="5"/>
    <col min="1281" max="1281" width="8.1796875" style="5" customWidth="1"/>
    <col min="1282" max="1282" width="1.54296875" style="5" customWidth="1"/>
    <col min="1283" max="1283" width="4.08984375" style="5" customWidth="1"/>
    <col min="1284" max="1284" width="8.1796875" style="5" customWidth="1"/>
    <col min="1285" max="1287" width="7.6328125" style="5" customWidth="1"/>
    <col min="1288" max="1289" width="7.1796875" style="5" customWidth="1"/>
    <col min="1290" max="1290" width="7.6328125" style="5" customWidth="1"/>
    <col min="1291" max="1293" width="7.1796875" style="5" customWidth="1"/>
    <col min="1294" max="1294" width="7.6328125" style="5" customWidth="1"/>
    <col min="1295" max="1301" width="7.1796875" style="5" customWidth="1"/>
    <col min="1302" max="1536" width="8.81640625" style="5"/>
    <col min="1537" max="1537" width="8.1796875" style="5" customWidth="1"/>
    <col min="1538" max="1538" width="1.54296875" style="5" customWidth="1"/>
    <col min="1539" max="1539" width="4.08984375" style="5" customWidth="1"/>
    <col min="1540" max="1540" width="8.1796875" style="5" customWidth="1"/>
    <col min="1541" max="1543" width="7.6328125" style="5" customWidth="1"/>
    <col min="1544" max="1545" width="7.1796875" style="5" customWidth="1"/>
    <col min="1546" max="1546" width="7.6328125" style="5" customWidth="1"/>
    <col min="1547" max="1549" width="7.1796875" style="5" customWidth="1"/>
    <col min="1550" max="1550" width="7.6328125" style="5" customWidth="1"/>
    <col min="1551" max="1557" width="7.1796875" style="5" customWidth="1"/>
    <col min="1558" max="1792" width="8.81640625" style="5"/>
    <col min="1793" max="1793" width="8.1796875" style="5" customWidth="1"/>
    <col min="1794" max="1794" width="1.54296875" style="5" customWidth="1"/>
    <col min="1795" max="1795" width="4.08984375" style="5" customWidth="1"/>
    <col min="1796" max="1796" width="8.1796875" style="5" customWidth="1"/>
    <col min="1797" max="1799" width="7.6328125" style="5" customWidth="1"/>
    <col min="1800" max="1801" width="7.1796875" style="5" customWidth="1"/>
    <col min="1802" max="1802" width="7.6328125" style="5" customWidth="1"/>
    <col min="1803" max="1805" width="7.1796875" style="5" customWidth="1"/>
    <col min="1806" max="1806" width="7.6328125" style="5" customWidth="1"/>
    <col min="1807" max="1813" width="7.1796875" style="5" customWidth="1"/>
    <col min="1814" max="2048" width="8.81640625" style="5"/>
    <col min="2049" max="2049" width="8.1796875" style="5" customWidth="1"/>
    <col min="2050" max="2050" width="1.54296875" style="5" customWidth="1"/>
    <col min="2051" max="2051" width="4.08984375" style="5" customWidth="1"/>
    <col min="2052" max="2052" width="8.1796875" style="5" customWidth="1"/>
    <col min="2053" max="2055" width="7.6328125" style="5" customWidth="1"/>
    <col min="2056" max="2057" width="7.1796875" style="5" customWidth="1"/>
    <col min="2058" max="2058" width="7.6328125" style="5" customWidth="1"/>
    <col min="2059" max="2061" width="7.1796875" style="5" customWidth="1"/>
    <col min="2062" max="2062" width="7.6328125" style="5" customWidth="1"/>
    <col min="2063" max="2069" width="7.1796875" style="5" customWidth="1"/>
    <col min="2070" max="2304" width="8.81640625" style="5"/>
    <col min="2305" max="2305" width="8.1796875" style="5" customWidth="1"/>
    <col min="2306" max="2306" width="1.54296875" style="5" customWidth="1"/>
    <col min="2307" max="2307" width="4.08984375" style="5" customWidth="1"/>
    <col min="2308" max="2308" width="8.1796875" style="5" customWidth="1"/>
    <col min="2309" max="2311" width="7.6328125" style="5" customWidth="1"/>
    <col min="2312" max="2313" width="7.1796875" style="5" customWidth="1"/>
    <col min="2314" max="2314" width="7.6328125" style="5" customWidth="1"/>
    <col min="2315" max="2317" width="7.1796875" style="5" customWidth="1"/>
    <col min="2318" max="2318" width="7.6328125" style="5" customWidth="1"/>
    <col min="2319" max="2325" width="7.1796875" style="5" customWidth="1"/>
    <col min="2326" max="2560" width="8.81640625" style="5"/>
    <col min="2561" max="2561" width="8.1796875" style="5" customWidth="1"/>
    <col min="2562" max="2562" width="1.54296875" style="5" customWidth="1"/>
    <col min="2563" max="2563" width="4.08984375" style="5" customWidth="1"/>
    <col min="2564" max="2564" width="8.1796875" style="5" customWidth="1"/>
    <col min="2565" max="2567" width="7.6328125" style="5" customWidth="1"/>
    <col min="2568" max="2569" width="7.1796875" style="5" customWidth="1"/>
    <col min="2570" max="2570" width="7.6328125" style="5" customWidth="1"/>
    <col min="2571" max="2573" width="7.1796875" style="5" customWidth="1"/>
    <col min="2574" max="2574" width="7.6328125" style="5" customWidth="1"/>
    <col min="2575" max="2581" width="7.1796875" style="5" customWidth="1"/>
    <col min="2582" max="2816" width="8.81640625" style="5"/>
    <col min="2817" max="2817" width="8.1796875" style="5" customWidth="1"/>
    <col min="2818" max="2818" width="1.54296875" style="5" customWidth="1"/>
    <col min="2819" max="2819" width="4.08984375" style="5" customWidth="1"/>
    <col min="2820" max="2820" width="8.1796875" style="5" customWidth="1"/>
    <col min="2821" max="2823" width="7.6328125" style="5" customWidth="1"/>
    <col min="2824" max="2825" width="7.1796875" style="5" customWidth="1"/>
    <col min="2826" max="2826" width="7.6328125" style="5" customWidth="1"/>
    <col min="2827" max="2829" width="7.1796875" style="5" customWidth="1"/>
    <col min="2830" max="2830" width="7.6328125" style="5" customWidth="1"/>
    <col min="2831" max="2837" width="7.1796875" style="5" customWidth="1"/>
    <col min="2838" max="3072" width="8.81640625" style="5"/>
    <col min="3073" max="3073" width="8.1796875" style="5" customWidth="1"/>
    <col min="3074" max="3074" width="1.54296875" style="5" customWidth="1"/>
    <col min="3075" max="3075" width="4.08984375" style="5" customWidth="1"/>
    <col min="3076" max="3076" width="8.1796875" style="5" customWidth="1"/>
    <col min="3077" max="3079" width="7.6328125" style="5" customWidth="1"/>
    <col min="3080" max="3081" width="7.1796875" style="5" customWidth="1"/>
    <col min="3082" max="3082" width="7.6328125" style="5" customWidth="1"/>
    <col min="3083" max="3085" width="7.1796875" style="5" customWidth="1"/>
    <col min="3086" max="3086" width="7.6328125" style="5" customWidth="1"/>
    <col min="3087" max="3093" width="7.1796875" style="5" customWidth="1"/>
    <col min="3094" max="3328" width="8.81640625" style="5"/>
    <col min="3329" max="3329" width="8.1796875" style="5" customWidth="1"/>
    <col min="3330" max="3330" width="1.54296875" style="5" customWidth="1"/>
    <col min="3331" max="3331" width="4.08984375" style="5" customWidth="1"/>
    <col min="3332" max="3332" width="8.1796875" style="5" customWidth="1"/>
    <col min="3333" max="3335" width="7.6328125" style="5" customWidth="1"/>
    <col min="3336" max="3337" width="7.1796875" style="5" customWidth="1"/>
    <col min="3338" max="3338" width="7.6328125" style="5" customWidth="1"/>
    <col min="3339" max="3341" width="7.1796875" style="5" customWidth="1"/>
    <col min="3342" max="3342" width="7.6328125" style="5" customWidth="1"/>
    <col min="3343" max="3349" width="7.1796875" style="5" customWidth="1"/>
    <col min="3350" max="3584" width="8.81640625" style="5"/>
    <col min="3585" max="3585" width="8.1796875" style="5" customWidth="1"/>
    <col min="3586" max="3586" width="1.54296875" style="5" customWidth="1"/>
    <col min="3587" max="3587" width="4.08984375" style="5" customWidth="1"/>
    <col min="3588" max="3588" width="8.1796875" style="5" customWidth="1"/>
    <col min="3589" max="3591" width="7.6328125" style="5" customWidth="1"/>
    <col min="3592" max="3593" width="7.1796875" style="5" customWidth="1"/>
    <col min="3594" max="3594" width="7.6328125" style="5" customWidth="1"/>
    <col min="3595" max="3597" width="7.1796875" style="5" customWidth="1"/>
    <col min="3598" max="3598" width="7.6328125" style="5" customWidth="1"/>
    <col min="3599" max="3605" width="7.1796875" style="5" customWidth="1"/>
    <col min="3606" max="3840" width="8.81640625" style="5"/>
    <col min="3841" max="3841" width="8.1796875" style="5" customWidth="1"/>
    <col min="3842" max="3842" width="1.54296875" style="5" customWidth="1"/>
    <col min="3843" max="3843" width="4.08984375" style="5" customWidth="1"/>
    <col min="3844" max="3844" width="8.1796875" style="5" customWidth="1"/>
    <col min="3845" max="3847" width="7.6328125" style="5" customWidth="1"/>
    <col min="3848" max="3849" width="7.1796875" style="5" customWidth="1"/>
    <col min="3850" max="3850" width="7.6328125" style="5" customWidth="1"/>
    <col min="3851" max="3853" width="7.1796875" style="5" customWidth="1"/>
    <col min="3854" max="3854" width="7.6328125" style="5" customWidth="1"/>
    <col min="3855" max="3861" width="7.1796875" style="5" customWidth="1"/>
    <col min="3862" max="4096" width="8.81640625" style="5"/>
    <col min="4097" max="4097" width="8.1796875" style="5" customWidth="1"/>
    <col min="4098" max="4098" width="1.54296875" style="5" customWidth="1"/>
    <col min="4099" max="4099" width="4.08984375" style="5" customWidth="1"/>
    <col min="4100" max="4100" width="8.1796875" style="5" customWidth="1"/>
    <col min="4101" max="4103" width="7.6328125" style="5" customWidth="1"/>
    <col min="4104" max="4105" width="7.1796875" style="5" customWidth="1"/>
    <col min="4106" max="4106" width="7.6328125" style="5" customWidth="1"/>
    <col min="4107" max="4109" width="7.1796875" style="5" customWidth="1"/>
    <col min="4110" max="4110" width="7.6328125" style="5" customWidth="1"/>
    <col min="4111" max="4117" width="7.1796875" style="5" customWidth="1"/>
    <col min="4118" max="4352" width="8.81640625" style="5"/>
    <col min="4353" max="4353" width="8.1796875" style="5" customWidth="1"/>
    <col min="4354" max="4354" width="1.54296875" style="5" customWidth="1"/>
    <col min="4355" max="4355" width="4.08984375" style="5" customWidth="1"/>
    <col min="4356" max="4356" width="8.1796875" style="5" customWidth="1"/>
    <col min="4357" max="4359" width="7.6328125" style="5" customWidth="1"/>
    <col min="4360" max="4361" width="7.1796875" style="5" customWidth="1"/>
    <col min="4362" max="4362" width="7.6328125" style="5" customWidth="1"/>
    <col min="4363" max="4365" width="7.1796875" style="5" customWidth="1"/>
    <col min="4366" max="4366" width="7.6328125" style="5" customWidth="1"/>
    <col min="4367" max="4373" width="7.1796875" style="5" customWidth="1"/>
    <col min="4374" max="4608" width="8.81640625" style="5"/>
    <col min="4609" max="4609" width="8.1796875" style="5" customWidth="1"/>
    <col min="4610" max="4610" width="1.54296875" style="5" customWidth="1"/>
    <col min="4611" max="4611" width="4.08984375" style="5" customWidth="1"/>
    <col min="4612" max="4612" width="8.1796875" style="5" customWidth="1"/>
    <col min="4613" max="4615" width="7.6328125" style="5" customWidth="1"/>
    <col min="4616" max="4617" width="7.1796875" style="5" customWidth="1"/>
    <col min="4618" max="4618" width="7.6328125" style="5" customWidth="1"/>
    <col min="4619" max="4621" width="7.1796875" style="5" customWidth="1"/>
    <col min="4622" max="4622" width="7.6328125" style="5" customWidth="1"/>
    <col min="4623" max="4629" width="7.1796875" style="5" customWidth="1"/>
    <col min="4630" max="4864" width="8.81640625" style="5"/>
    <col min="4865" max="4865" width="8.1796875" style="5" customWidth="1"/>
    <col min="4866" max="4866" width="1.54296875" style="5" customWidth="1"/>
    <col min="4867" max="4867" width="4.08984375" style="5" customWidth="1"/>
    <col min="4868" max="4868" width="8.1796875" style="5" customWidth="1"/>
    <col min="4869" max="4871" width="7.6328125" style="5" customWidth="1"/>
    <col min="4872" max="4873" width="7.1796875" style="5" customWidth="1"/>
    <col min="4874" max="4874" width="7.6328125" style="5" customWidth="1"/>
    <col min="4875" max="4877" width="7.1796875" style="5" customWidth="1"/>
    <col min="4878" max="4878" width="7.6328125" style="5" customWidth="1"/>
    <col min="4879" max="4885" width="7.1796875" style="5" customWidth="1"/>
    <col min="4886" max="5120" width="8.81640625" style="5"/>
    <col min="5121" max="5121" width="8.1796875" style="5" customWidth="1"/>
    <col min="5122" max="5122" width="1.54296875" style="5" customWidth="1"/>
    <col min="5123" max="5123" width="4.08984375" style="5" customWidth="1"/>
    <col min="5124" max="5124" width="8.1796875" style="5" customWidth="1"/>
    <col min="5125" max="5127" width="7.6328125" style="5" customWidth="1"/>
    <col min="5128" max="5129" width="7.1796875" style="5" customWidth="1"/>
    <col min="5130" max="5130" width="7.6328125" style="5" customWidth="1"/>
    <col min="5131" max="5133" width="7.1796875" style="5" customWidth="1"/>
    <col min="5134" max="5134" width="7.6328125" style="5" customWidth="1"/>
    <col min="5135" max="5141" width="7.1796875" style="5" customWidth="1"/>
    <col min="5142" max="5376" width="8.81640625" style="5"/>
    <col min="5377" max="5377" width="8.1796875" style="5" customWidth="1"/>
    <col min="5378" max="5378" width="1.54296875" style="5" customWidth="1"/>
    <col min="5379" max="5379" width="4.08984375" style="5" customWidth="1"/>
    <col min="5380" max="5380" width="8.1796875" style="5" customWidth="1"/>
    <col min="5381" max="5383" width="7.6328125" style="5" customWidth="1"/>
    <col min="5384" max="5385" width="7.1796875" style="5" customWidth="1"/>
    <col min="5386" max="5386" width="7.6328125" style="5" customWidth="1"/>
    <col min="5387" max="5389" width="7.1796875" style="5" customWidth="1"/>
    <col min="5390" max="5390" width="7.6328125" style="5" customWidth="1"/>
    <col min="5391" max="5397" width="7.1796875" style="5" customWidth="1"/>
    <col min="5398" max="5632" width="8.81640625" style="5"/>
    <col min="5633" max="5633" width="8.1796875" style="5" customWidth="1"/>
    <col min="5634" max="5634" width="1.54296875" style="5" customWidth="1"/>
    <col min="5635" max="5635" width="4.08984375" style="5" customWidth="1"/>
    <col min="5636" max="5636" width="8.1796875" style="5" customWidth="1"/>
    <col min="5637" max="5639" width="7.6328125" style="5" customWidth="1"/>
    <col min="5640" max="5641" width="7.1796875" style="5" customWidth="1"/>
    <col min="5642" max="5642" width="7.6328125" style="5" customWidth="1"/>
    <col min="5643" max="5645" width="7.1796875" style="5" customWidth="1"/>
    <col min="5646" max="5646" width="7.6328125" style="5" customWidth="1"/>
    <col min="5647" max="5653" width="7.1796875" style="5" customWidth="1"/>
    <col min="5654" max="5888" width="8.81640625" style="5"/>
    <col min="5889" max="5889" width="8.1796875" style="5" customWidth="1"/>
    <col min="5890" max="5890" width="1.54296875" style="5" customWidth="1"/>
    <col min="5891" max="5891" width="4.08984375" style="5" customWidth="1"/>
    <col min="5892" max="5892" width="8.1796875" style="5" customWidth="1"/>
    <col min="5893" max="5895" width="7.6328125" style="5" customWidth="1"/>
    <col min="5896" max="5897" width="7.1796875" style="5" customWidth="1"/>
    <col min="5898" max="5898" width="7.6328125" style="5" customWidth="1"/>
    <col min="5899" max="5901" width="7.1796875" style="5" customWidth="1"/>
    <col min="5902" max="5902" width="7.6328125" style="5" customWidth="1"/>
    <col min="5903" max="5909" width="7.1796875" style="5" customWidth="1"/>
    <col min="5910" max="6144" width="8.81640625" style="5"/>
    <col min="6145" max="6145" width="8.1796875" style="5" customWidth="1"/>
    <col min="6146" max="6146" width="1.54296875" style="5" customWidth="1"/>
    <col min="6147" max="6147" width="4.08984375" style="5" customWidth="1"/>
    <col min="6148" max="6148" width="8.1796875" style="5" customWidth="1"/>
    <col min="6149" max="6151" width="7.6328125" style="5" customWidth="1"/>
    <col min="6152" max="6153" width="7.1796875" style="5" customWidth="1"/>
    <col min="6154" max="6154" width="7.6328125" style="5" customWidth="1"/>
    <col min="6155" max="6157" width="7.1796875" style="5" customWidth="1"/>
    <col min="6158" max="6158" width="7.6328125" style="5" customWidth="1"/>
    <col min="6159" max="6165" width="7.1796875" style="5" customWidth="1"/>
    <col min="6166" max="6400" width="8.81640625" style="5"/>
    <col min="6401" max="6401" width="8.1796875" style="5" customWidth="1"/>
    <col min="6402" max="6402" width="1.54296875" style="5" customWidth="1"/>
    <col min="6403" max="6403" width="4.08984375" style="5" customWidth="1"/>
    <col min="6404" max="6404" width="8.1796875" style="5" customWidth="1"/>
    <col min="6405" max="6407" width="7.6328125" style="5" customWidth="1"/>
    <col min="6408" max="6409" width="7.1796875" style="5" customWidth="1"/>
    <col min="6410" max="6410" width="7.6328125" style="5" customWidth="1"/>
    <col min="6411" max="6413" width="7.1796875" style="5" customWidth="1"/>
    <col min="6414" max="6414" width="7.6328125" style="5" customWidth="1"/>
    <col min="6415" max="6421" width="7.1796875" style="5" customWidth="1"/>
    <col min="6422" max="6656" width="8.81640625" style="5"/>
    <col min="6657" max="6657" width="8.1796875" style="5" customWidth="1"/>
    <col min="6658" max="6658" width="1.54296875" style="5" customWidth="1"/>
    <col min="6659" max="6659" width="4.08984375" style="5" customWidth="1"/>
    <col min="6660" max="6660" width="8.1796875" style="5" customWidth="1"/>
    <col min="6661" max="6663" width="7.6328125" style="5" customWidth="1"/>
    <col min="6664" max="6665" width="7.1796875" style="5" customWidth="1"/>
    <col min="6666" max="6666" width="7.6328125" style="5" customWidth="1"/>
    <col min="6667" max="6669" width="7.1796875" style="5" customWidth="1"/>
    <col min="6670" max="6670" width="7.6328125" style="5" customWidth="1"/>
    <col min="6671" max="6677" width="7.1796875" style="5" customWidth="1"/>
    <col min="6678" max="6912" width="8.81640625" style="5"/>
    <col min="6913" max="6913" width="8.1796875" style="5" customWidth="1"/>
    <col min="6914" max="6914" width="1.54296875" style="5" customWidth="1"/>
    <col min="6915" max="6915" width="4.08984375" style="5" customWidth="1"/>
    <col min="6916" max="6916" width="8.1796875" style="5" customWidth="1"/>
    <col min="6917" max="6919" width="7.6328125" style="5" customWidth="1"/>
    <col min="6920" max="6921" width="7.1796875" style="5" customWidth="1"/>
    <col min="6922" max="6922" width="7.6328125" style="5" customWidth="1"/>
    <col min="6923" max="6925" width="7.1796875" style="5" customWidth="1"/>
    <col min="6926" max="6926" width="7.6328125" style="5" customWidth="1"/>
    <col min="6927" max="6933" width="7.1796875" style="5" customWidth="1"/>
    <col min="6934" max="7168" width="8.81640625" style="5"/>
    <col min="7169" max="7169" width="8.1796875" style="5" customWidth="1"/>
    <col min="7170" max="7170" width="1.54296875" style="5" customWidth="1"/>
    <col min="7171" max="7171" width="4.08984375" style="5" customWidth="1"/>
    <col min="7172" max="7172" width="8.1796875" style="5" customWidth="1"/>
    <col min="7173" max="7175" width="7.6328125" style="5" customWidth="1"/>
    <col min="7176" max="7177" width="7.1796875" style="5" customWidth="1"/>
    <col min="7178" max="7178" width="7.6328125" style="5" customWidth="1"/>
    <col min="7179" max="7181" width="7.1796875" style="5" customWidth="1"/>
    <col min="7182" max="7182" width="7.6328125" style="5" customWidth="1"/>
    <col min="7183" max="7189" width="7.1796875" style="5" customWidth="1"/>
    <col min="7190" max="7424" width="8.81640625" style="5"/>
    <col min="7425" max="7425" width="8.1796875" style="5" customWidth="1"/>
    <col min="7426" max="7426" width="1.54296875" style="5" customWidth="1"/>
    <col min="7427" max="7427" width="4.08984375" style="5" customWidth="1"/>
    <col min="7428" max="7428" width="8.1796875" style="5" customWidth="1"/>
    <col min="7429" max="7431" width="7.6328125" style="5" customWidth="1"/>
    <col min="7432" max="7433" width="7.1796875" style="5" customWidth="1"/>
    <col min="7434" max="7434" width="7.6328125" style="5" customWidth="1"/>
    <col min="7435" max="7437" width="7.1796875" style="5" customWidth="1"/>
    <col min="7438" max="7438" width="7.6328125" style="5" customWidth="1"/>
    <col min="7439" max="7445" width="7.1796875" style="5" customWidth="1"/>
    <col min="7446" max="7680" width="8.81640625" style="5"/>
    <col min="7681" max="7681" width="8.1796875" style="5" customWidth="1"/>
    <col min="7682" max="7682" width="1.54296875" style="5" customWidth="1"/>
    <col min="7683" max="7683" width="4.08984375" style="5" customWidth="1"/>
    <col min="7684" max="7684" width="8.1796875" style="5" customWidth="1"/>
    <col min="7685" max="7687" width="7.6328125" style="5" customWidth="1"/>
    <col min="7688" max="7689" width="7.1796875" style="5" customWidth="1"/>
    <col min="7690" max="7690" width="7.6328125" style="5" customWidth="1"/>
    <col min="7691" max="7693" width="7.1796875" style="5" customWidth="1"/>
    <col min="7694" max="7694" width="7.6328125" style="5" customWidth="1"/>
    <col min="7695" max="7701" width="7.1796875" style="5" customWidth="1"/>
    <col min="7702" max="7936" width="8.81640625" style="5"/>
    <col min="7937" max="7937" width="8.1796875" style="5" customWidth="1"/>
    <col min="7938" max="7938" width="1.54296875" style="5" customWidth="1"/>
    <col min="7939" max="7939" width="4.08984375" style="5" customWidth="1"/>
    <col min="7940" max="7940" width="8.1796875" style="5" customWidth="1"/>
    <col min="7941" max="7943" width="7.6328125" style="5" customWidth="1"/>
    <col min="7944" max="7945" width="7.1796875" style="5" customWidth="1"/>
    <col min="7946" max="7946" width="7.6328125" style="5" customWidth="1"/>
    <col min="7947" max="7949" width="7.1796875" style="5" customWidth="1"/>
    <col min="7950" max="7950" width="7.6328125" style="5" customWidth="1"/>
    <col min="7951" max="7957" width="7.1796875" style="5" customWidth="1"/>
    <col min="7958" max="8192" width="8.81640625" style="5"/>
    <col min="8193" max="8193" width="8.1796875" style="5" customWidth="1"/>
    <col min="8194" max="8194" width="1.54296875" style="5" customWidth="1"/>
    <col min="8195" max="8195" width="4.08984375" style="5" customWidth="1"/>
    <col min="8196" max="8196" width="8.1796875" style="5" customWidth="1"/>
    <col min="8197" max="8199" width="7.6328125" style="5" customWidth="1"/>
    <col min="8200" max="8201" width="7.1796875" style="5" customWidth="1"/>
    <col min="8202" max="8202" width="7.6328125" style="5" customWidth="1"/>
    <col min="8203" max="8205" width="7.1796875" style="5" customWidth="1"/>
    <col min="8206" max="8206" width="7.6328125" style="5" customWidth="1"/>
    <col min="8207" max="8213" width="7.1796875" style="5" customWidth="1"/>
    <col min="8214" max="8448" width="8.81640625" style="5"/>
    <col min="8449" max="8449" width="8.1796875" style="5" customWidth="1"/>
    <col min="8450" max="8450" width="1.54296875" style="5" customWidth="1"/>
    <col min="8451" max="8451" width="4.08984375" style="5" customWidth="1"/>
    <col min="8452" max="8452" width="8.1796875" style="5" customWidth="1"/>
    <col min="8453" max="8455" width="7.6328125" style="5" customWidth="1"/>
    <col min="8456" max="8457" width="7.1796875" style="5" customWidth="1"/>
    <col min="8458" max="8458" width="7.6328125" style="5" customWidth="1"/>
    <col min="8459" max="8461" width="7.1796875" style="5" customWidth="1"/>
    <col min="8462" max="8462" width="7.6328125" style="5" customWidth="1"/>
    <col min="8463" max="8469" width="7.1796875" style="5" customWidth="1"/>
    <col min="8470" max="8704" width="8.81640625" style="5"/>
    <col min="8705" max="8705" width="8.1796875" style="5" customWidth="1"/>
    <col min="8706" max="8706" width="1.54296875" style="5" customWidth="1"/>
    <col min="8707" max="8707" width="4.08984375" style="5" customWidth="1"/>
    <col min="8708" max="8708" width="8.1796875" style="5" customWidth="1"/>
    <col min="8709" max="8711" width="7.6328125" style="5" customWidth="1"/>
    <col min="8712" max="8713" width="7.1796875" style="5" customWidth="1"/>
    <col min="8714" max="8714" width="7.6328125" style="5" customWidth="1"/>
    <col min="8715" max="8717" width="7.1796875" style="5" customWidth="1"/>
    <col min="8718" max="8718" width="7.6328125" style="5" customWidth="1"/>
    <col min="8719" max="8725" width="7.1796875" style="5" customWidth="1"/>
    <col min="8726" max="8960" width="8.81640625" style="5"/>
    <col min="8961" max="8961" width="8.1796875" style="5" customWidth="1"/>
    <col min="8962" max="8962" width="1.54296875" style="5" customWidth="1"/>
    <col min="8963" max="8963" width="4.08984375" style="5" customWidth="1"/>
    <col min="8964" max="8964" width="8.1796875" style="5" customWidth="1"/>
    <col min="8965" max="8967" width="7.6328125" style="5" customWidth="1"/>
    <col min="8968" max="8969" width="7.1796875" style="5" customWidth="1"/>
    <col min="8970" max="8970" width="7.6328125" style="5" customWidth="1"/>
    <col min="8971" max="8973" width="7.1796875" style="5" customWidth="1"/>
    <col min="8974" max="8974" width="7.6328125" style="5" customWidth="1"/>
    <col min="8975" max="8981" width="7.1796875" style="5" customWidth="1"/>
    <col min="8982" max="9216" width="8.81640625" style="5"/>
    <col min="9217" max="9217" width="8.1796875" style="5" customWidth="1"/>
    <col min="9218" max="9218" width="1.54296875" style="5" customWidth="1"/>
    <col min="9219" max="9219" width="4.08984375" style="5" customWidth="1"/>
    <col min="9220" max="9220" width="8.1796875" style="5" customWidth="1"/>
    <col min="9221" max="9223" width="7.6328125" style="5" customWidth="1"/>
    <col min="9224" max="9225" width="7.1796875" style="5" customWidth="1"/>
    <col min="9226" max="9226" width="7.6328125" style="5" customWidth="1"/>
    <col min="9227" max="9229" width="7.1796875" style="5" customWidth="1"/>
    <col min="9230" max="9230" width="7.6328125" style="5" customWidth="1"/>
    <col min="9231" max="9237" width="7.1796875" style="5" customWidth="1"/>
    <col min="9238" max="9472" width="8.81640625" style="5"/>
    <col min="9473" max="9473" width="8.1796875" style="5" customWidth="1"/>
    <col min="9474" max="9474" width="1.54296875" style="5" customWidth="1"/>
    <col min="9475" max="9475" width="4.08984375" style="5" customWidth="1"/>
    <col min="9476" max="9476" width="8.1796875" style="5" customWidth="1"/>
    <col min="9477" max="9479" width="7.6328125" style="5" customWidth="1"/>
    <col min="9480" max="9481" width="7.1796875" style="5" customWidth="1"/>
    <col min="9482" max="9482" width="7.6328125" style="5" customWidth="1"/>
    <col min="9483" max="9485" width="7.1796875" style="5" customWidth="1"/>
    <col min="9486" max="9486" width="7.6328125" style="5" customWidth="1"/>
    <col min="9487" max="9493" width="7.1796875" style="5" customWidth="1"/>
    <col min="9494" max="9728" width="8.81640625" style="5"/>
    <col min="9729" max="9729" width="8.1796875" style="5" customWidth="1"/>
    <col min="9730" max="9730" width="1.54296875" style="5" customWidth="1"/>
    <col min="9731" max="9731" width="4.08984375" style="5" customWidth="1"/>
    <col min="9732" max="9732" width="8.1796875" style="5" customWidth="1"/>
    <col min="9733" max="9735" width="7.6328125" style="5" customWidth="1"/>
    <col min="9736" max="9737" width="7.1796875" style="5" customWidth="1"/>
    <col min="9738" max="9738" width="7.6328125" style="5" customWidth="1"/>
    <col min="9739" max="9741" width="7.1796875" style="5" customWidth="1"/>
    <col min="9742" max="9742" width="7.6328125" style="5" customWidth="1"/>
    <col min="9743" max="9749" width="7.1796875" style="5" customWidth="1"/>
    <col min="9750" max="9984" width="8.81640625" style="5"/>
    <col min="9985" max="9985" width="8.1796875" style="5" customWidth="1"/>
    <col min="9986" max="9986" width="1.54296875" style="5" customWidth="1"/>
    <col min="9987" max="9987" width="4.08984375" style="5" customWidth="1"/>
    <col min="9988" max="9988" width="8.1796875" style="5" customWidth="1"/>
    <col min="9989" max="9991" width="7.6328125" style="5" customWidth="1"/>
    <col min="9992" max="9993" width="7.1796875" style="5" customWidth="1"/>
    <col min="9994" max="9994" width="7.6328125" style="5" customWidth="1"/>
    <col min="9995" max="9997" width="7.1796875" style="5" customWidth="1"/>
    <col min="9998" max="9998" width="7.6328125" style="5" customWidth="1"/>
    <col min="9999" max="10005" width="7.1796875" style="5" customWidth="1"/>
    <col min="10006" max="10240" width="8.81640625" style="5"/>
    <col min="10241" max="10241" width="8.1796875" style="5" customWidth="1"/>
    <col min="10242" max="10242" width="1.54296875" style="5" customWidth="1"/>
    <col min="10243" max="10243" width="4.08984375" style="5" customWidth="1"/>
    <col min="10244" max="10244" width="8.1796875" style="5" customWidth="1"/>
    <col min="10245" max="10247" width="7.6328125" style="5" customWidth="1"/>
    <col min="10248" max="10249" width="7.1796875" style="5" customWidth="1"/>
    <col min="10250" max="10250" width="7.6328125" style="5" customWidth="1"/>
    <col min="10251" max="10253" width="7.1796875" style="5" customWidth="1"/>
    <col min="10254" max="10254" width="7.6328125" style="5" customWidth="1"/>
    <col min="10255" max="10261" width="7.1796875" style="5" customWidth="1"/>
    <col min="10262" max="10496" width="8.81640625" style="5"/>
    <col min="10497" max="10497" width="8.1796875" style="5" customWidth="1"/>
    <col min="10498" max="10498" width="1.54296875" style="5" customWidth="1"/>
    <col min="10499" max="10499" width="4.08984375" style="5" customWidth="1"/>
    <col min="10500" max="10500" width="8.1796875" style="5" customWidth="1"/>
    <col min="10501" max="10503" width="7.6328125" style="5" customWidth="1"/>
    <col min="10504" max="10505" width="7.1796875" style="5" customWidth="1"/>
    <col min="10506" max="10506" width="7.6328125" style="5" customWidth="1"/>
    <col min="10507" max="10509" width="7.1796875" style="5" customWidth="1"/>
    <col min="10510" max="10510" width="7.6328125" style="5" customWidth="1"/>
    <col min="10511" max="10517" width="7.1796875" style="5" customWidth="1"/>
    <col min="10518" max="10752" width="8.81640625" style="5"/>
    <col min="10753" max="10753" width="8.1796875" style="5" customWidth="1"/>
    <col min="10754" max="10754" width="1.54296875" style="5" customWidth="1"/>
    <col min="10755" max="10755" width="4.08984375" style="5" customWidth="1"/>
    <col min="10756" max="10756" width="8.1796875" style="5" customWidth="1"/>
    <col min="10757" max="10759" width="7.6328125" style="5" customWidth="1"/>
    <col min="10760" max="10761" width="7.1796875" style="5" customWidth="1"/>
    <col min="10762" max="10762" width="7.6328125" style="5" customWidth="1"/>
    <col min="10763" max="10765" width="7.1796875" style="5" customWidth="1"/>
    <col min="10766" max="10766" width="7.6328125" style="5" customWidth="1"/>
    <col min="10767" max="10773" width="7.1796875" style="5" customWidth="1"/>
    <col min="10774" max="11008" width="8.81640625" style="5"/>
    <col min="11009" max="11009" width="8.1796875" style="5" customWidth="1"/>
    <col min="11010" max="11010" width="1.54296875" style="5" customWidth="1"/>
    <col min="11011" max="11011" width="4.08984375" style="5" customWidth="1"/>
    <col min="11012" max="11012" width="8.1796875" style="5" customWidth="1"/>
    <col min="11013" max="11015" width="7.6328125" style="5" customWidth="1"/>
    <col min="11016" max="11017" width="7.1796875" style="5" customWidth="1"/>
    <col min="11018" max="11018" width="7.6328125" style="5" customWidth="1"/>
    <col min="11019" max="11021" width="7.1796875" style="5" customWidth="1"/>
    <col min="11022" max="11022" width="7.6328125" style="5" customWidth="1"/>
    <col min="11023" max="11029" width="7.1796875" style="5" customWidth="1"/>
    <col min="11030" max="11264" width="8.81640625" style="5"/>
    <col min="11265" max="11265" width="8.1796875" style="5" customWidth="1"/>
    <col min="11266" max="11266" width="1.54296875" style="5" customWidth="1"/>
    <col min="11267" max="11267" width="4.08984375" style="5" customWidth="1"/>
    <col min="11268" max="11268" width="8.1796875" style="5" customWidth="1"/>
    <col min="11269" max="11271" width="7.6328125" style="5" customWidth="1"/>
    <col min="11272" max="11273" width="7.1796875" style="5" customWidth="1"/>
    <col min="11274" max="11274" width="7.6328125" style="5" customWidth="1"/>
    <col min="11275" max="11277" width="7.1796875" style="5" customWidth="1"/>
    <col min="11278" max="11278" width="7.6328125" style="5" customWidth="1"/>
    <col min="11279" max="11285" width="7.1796875" style="5" customWidth="1"/>
    <col min="11286" max="11520" width="8.81640625" style="5"/>
    <col min="11521" max="11521" width="8.1796875" style="5" customWidth="1"/>
    <col min="11522" max="11522" width="1.54296875" style="5" customWidth="1"/>
    <col min="11523" max="11523" width="4.08984375" style="5" customWidth="1"/>
    <col min="11524" max="11524" width="8.1796875" style="5" customWidth="1"/>
    <col min="11525" max="11527" width="7.6328125" style="5" customWidth="1"/>
    <col min="11528" max="11529" width="7.1796875" style="5" customWidth="1"/>
    <col min="11530" max="11530" width="7.6328125" style="5" customWidth="1"/>
    <col min="11531" max="11533" width="7.1796875" style="5" customWidth="1"/>
    <col min="11534" max="11534" width="7.6328125" style="5" customWidth="1"/>
    <col min="11535" max="11541" width="7.1796875" style="5" customWidth="1"/>
    <col min="11542" max="11776" width="8.81640625" style="5"/>
    <col min="11777" max="11777" width="8.1796875" style="5" customWidth="1"/>
    <col min="11778" max="11778" width="1.54296875" style="5" customWidth="1"/>
    <col min="11779" max="11779" width="4.08984375" style="5" customWidth="1"/>
    <col min="11780" max="11780" width="8.1796875" style="5" customWidth="1"/>
    <col min="11781" max="11783" width="7.6328125" style="5" customWidth="1"/>
    <col min="11784" max="11785" width="7.1796875" style="5" customWidth="1"/>
    <col min="11786" max="11786" width="7.6328125" style="5" customWidth="1"/>
    <col min="11787" max="11789" width="7.1796875" style="5" customWidth="1"/>
    <col min="11790" max="11790" width="7.6328125" style="5" customWidth="1"/>
    <col min="11791" max="11797" width="7.1796875" style="5" customWidth="1"/>
    <col min="11798" max="12032" width="8.81640625" style="5"/>
    <col min="12033" max="12033" width="8.1796875" style="5" customWidth="1"/>
    <col min="12034" max="12034" width="1.54296875" style="5" customWidth="1"/>
    <col min="12035" max="12035" width="4.08984375" style="5" customWidth="1"/>
    <col min="12036" max="12036" width="8.1796875" style="5" customWidth="1"/>
    <col min="12037" max="12039" width="7.6328125" style="5" customWidth="1"/>
    <col min="12040" max="12041" width="7.1796875" style="5" customWidth="1"/>
    <col min="12042" max="12042" width="7.6328125" style="5" customWidth="1"/>
    <col min="12043" max="12045" width="7.1796875" style="5" customWidth="1"/>
    <col min="12046" max="12046" width="7.6328125" style="5" customWidth="1"/>
    <col min="12047" max="12053" width="7.1796875" style="5" customWidth="1"/>
    <col min="12054" max="12288" width="8.81640625" style="5"/>
    <col min="12289" max="12289" width="8.1796875" style="5" customWidth="1"/>
    <col min="12290" max="12290" width="1.54296875" style="5" customWidth="1"/>
    <col min="12291" max="12291" width="4.08984375" style="5" customWidth="1"/>
    <col min="12292" max="12292" width="8.1796875" style="5" customWidth="1"/>
    <col min="12293" max="12295" width="7.6328125" style="5" customWidth="1"/>
    <col min="12296" max="12297" width="7.1796875" style="5" customWidth="1"/>
    <col min="12298" max="12298" width="7.6328125" style="5" customWidth="1"/>
    <col min="12299" max="12301" width="7.1796875" style="5" customWidth="1"/>
    <col min="12302" max="12302" width="7.6328125" style="5" customWidth="1"/>
    <col min="12303" max="12309" width="7.1796875" style="5" customWidth="1"/>
    <col min="12310" max="12544" width="8.81640625" style="5"/>
    <col min="12545" max="12545" width="8.1796875" style="5" customWidth="1"/>
    <col min="12546" max="12546" width="1.54296875" style="5" customWidth="1"/>
    <col min="12547" max="12547" width="4.08984375" style="5" customWidth="1"/>
    <col min="12548" max="12548" width="8.1796875" style="5" customWidth="1"/>
    <col min="12549" max="12551" width="7.6328125" style="5" customWidth="1"/>
    <col min="12552" max="12553" width="7.1796875" style="5" customWidth="1"/>
    <col min="12554" max="12554" width="7.6328125" style="5" customWidth="1"/>
    <col min="12555" max="12557" width="7.1796875" style="5" customWidth="1"/>
    <col min="12558" max="12558" width="7.6328125" style="5" customWidth="1"/>
    <col min="12559" max="12565" width="7.1796875" style="5" customWidth="1"/>
    <col min="12566" max="12800" width="8.81640625" style="5"/>
    <col min="12801" max="12801" width="8.1796875" style="5" customWidth="1"/>
    <col min="12802" max="12802" width="1.54296875" style="5" customWidth="1"/>
    <col min="12803" max="12803" width="4.08984375" style="5" customWidth="1"/>
    <col min="12804" max="12804" width="8.1796875" style="5" customWidth="1"/>
    <col min="12805" max="12807" width="7.6328125" style="5" customWidth="1"/>
    <col min="12808" max="12809" width="7.1796875" style="5" customWidth="1"/>
    <col min="12810" max="12810" width="7.6328125" style="5" customWidth="1"/>
    <col min="12811" max="12813" width="7.1796875" style="5" customWidth="1"/>
    <col min="12814" max="12814" width="7.6328125" style="5" customWidth="1"/>
    <col min="12815" max="12821" width="7.1796875" style="5" customWidth="1"/>
    <col min="12822" max="13056" width="8.81640625" style="5"/>
    <col min="13057" max="13057" width="8.1796875" style="5" customWidth="1"/>
    <col min="13058" max="13058" width="1.54296875" style="5" customWidth="1"/>
    <col min="13059" max="13059" width="4.08984375" style="5" customWidth="1"/>
    <col min="13060" max="13060" width="8.1796875" style="5" customWidth="1"/>
    <col min="13061" max="13063" width="7.6328125" style="5" customWidth="1"/>
    <col min="13064" max="13065" width="7.1796875" style="5" customWidth="1"/>
    <col min="13066" max="13066" width="7.6328125" style="5" customWidth="1"/>
    <col min="13067" max="13069" width="7.1796875" style="5" customWidth="1"/>
    <col min="13070" max="13070" width="7.6328125" style="5" customWidth="1"/>
    <col min="13071" max="13077" width="7.1796875" style="5" customWidth="1"/>
    <col min="13078" max="13312" width="8.81640625" style="5"/>
    <col min="13313" max="13313" width="8.1796875" style="5" customWidth="1"/>
    <col min="13314" max="13314" width="1.54296875" style="5" customWidth="1"/>
    <col min="13315" max="13315" width="4.08984375" style="5" customWidth="1"/>
    <col min="13316" max="13316" width="8.1796875" style="5" customWidth="1"/>
    <col min="13317" max="13319" width="7.6328125" style="5" customWidth="1"/>
    <col min="13320" max="13321" width="7.1796875" style="5" customWidth="1"/>
    <col min="13322" max="13322" width="7.6328125" style="5" customWidth="1"/>
    <col min="13323" max="13325" width="7.1796875" style="5" customWidth="1"/>
    <col min="13326" max="13326" width="7.6328125" style="5" customWidth="1"/>
    <col min="13327" max="13333" width="7.1796875" style="5" customWidth="1"/>
    <col min="13334" max="13568" width="8.81640625" style="5"/>
    <col min="13569" max="13569" width="8.1796875" style="5" customWidth="1"/>
    <col min="13570" max="13570" width="1.54296875" style="5" customWidth="1"/>
    <col min="13571" max="13571" width="4.08984375" style="5" customWidth="1"/>
    <col min="13572" max="13572" width="8.1796875" style="5" customWidth="1"/>
    <col min="13573" max="13575" width="7.6328125" style="5" customWidth="1"/>
    <col min="13576" max="13577" width="7.1796875" style="5" customWidth="1"/>
    <col min="13578" max="13578" width="7.6328125" style="5" customWidth="1"/>
    <col min="13579" max="13581" width="7.1796875" style="5" customWidth="1"/>
    <col min="13582" max="13582" width="7.6328125" style="5" customWidth="1"/>
    <col min="13583" max="13589" width="7.1796875" style="5" customWidth="1"/>
    <col min="13590" max="13824" width="8.81640625" style="5"/>
    <col min="13825" max="13825" width="8.1796875" style="5" customWidth="1"/>
    <col min="13826" max="13826" width="1.54296875" style="5" customWidth="1"/>
    <col min="13827" max="13827" width="4.08984375" style="5" customWidth="1"/>
    <col min="13828" max="13828" width="8.1796875" style="5" customWidth="1"/>
    <col min="13829" max="13831" width="7.6328125" style="5" customWidth="1"/>
    <col min="13832" max="13833" width="7.1796875" style="5" customWidth="1"/>
    <col min="13834" max="13834" width="7.6328125" style="5" customWidth="1"/>
    <col min="13835" max="13837" width="7.1796875" style="5" customWidth="1"/>
    <col min="13838" max="13838" width="7.6328125" style="5" customWidth="1"/>
    <col min="13839" max="13845" width="7.1796875" style="5" customWidth="1"/>
    <col min="13846" max="14080" width="8.81640625" style="5"/>
    <col min="14081" max="14081" width="8.1796875" style="5" customWidth="1"/>
    <col min="14082" max="14082" width="1.54296875" style="5" customWidth="1"/>
    <col min="14083" max="14083" width="4.08984375" style="5" customWidth="1"/>
    <col min="14084" max="14084" width="8.1796875" style="5" customWidth="1"/>
    <col min="14085" max="14087" width="7.6328125" style="5" customWidth="1"/>
    <col min="14088" max="14089" width="7.1796875" style="5" customWidth="1"/>
    <col min="14090" max="14090" width="7.6328125" style="5" customWidth="1"/>
    <col min="14091" max="14093" width="7.1796875" style="5" customWidth="1"/>
    <col min="14094" max="14094" width="7.6328125" style="5" customWidth="1"/>
    <col min="14095" max="14101" width="7.1796875" style="5" customWidth="1"/>
    <col min="14102" max="14336" width="8.81640625" style="5"/>
    <col min="14337" max="14337" width="8.1796875" style="5" customWidth="1"/>
    <col min="14338" max="14338" width="1.54296875" style="5" customWidth="1"/>
    <col min="14339" max="14339" width="4.08984375" style="5" customWidth="1"/>
    <col min="14340" max="14340" width="8.1796875" style="5" customWidth="1"/>
    <col min="14341" max="14343" width="7.6328125" style="5" customWidth="1"/>
    <col min="14344" max="14345" width="7.1796875" style="5" customWidth="1"/>
    <col min="14346" max="14346" width="7.6328125" style="5" customWidth="1"/>
    <col min="14347" max="14349" width="7.1796875" style="5" customWidth="1"/>
    <col min="14350" max="14350" width="7.6328125" style="5" customWidth="1"/>
    <col min="14351" max="14357" width="7.1796875" style="5" customWidth="1"/>
    <col min="14358" max="14592" width="8.81640625" style="5"/>
    <col min="14593" max="14593" width="8.1796875" style="5" customWidth="1"/>
    <col min="14594" max="14594" width="1.54296875" style="5" customWidth="1"/>
    <col min="14595" max="14595" width="4.08984375" style="5" customWidth="1"/>
    <col min="14596" max="14596" width="8.1796875" style="5" customWidth="1"/>
    <col min="14597" max="14599" width="7.6328125" style="5" customWidth="1"/>
    <col min="14600" max="14601" width="7.1796875" style="5" customWidth="1"/>
    <col min="14602" max="14602" width="7.6328125" style="5" customWidth="1"/>
    <col min="14603" max="14605" width="7.1796875" style="5" customWidth="1"/>
    <col min="14606" max="14606" width="7.6328125" style="5" customWidth="1"/>
    <col min="14607" max="14613" width="7.1796875" style="5" customWidth="1"/>
    <col min="14614" max="14848" width="8.81640625" style="5"/>
    <col min="14849" max="14849" width="8.1796875" style="5" customWidth="1"/>
    <col min="14850" max="14850" width="1.54296875" style="5" customWidth="1"/>
    <col min="14851" max="14851" width="4.08984375" style="5" customWidth="1"/>
    <col min="14852" max="14852" width="8.1796875" style="5" customWidth="1"/>
    <col min="14853" max="14855" width="7.6328125" style="5" customWidth="1"/>
    <col min="14856" max="14857" width="7.1796875" style="5" customWidth="1"/>
    <col min="14858" max="14858" width="7.6328125" style="5" customWidth="1"/>
    <col min="14859" max="14861" width="7.1796875" style="5" customWidth="1"/>
    <col min="14862" max="14862" width="7.6328125" style="5" customWidth="1"/>
    <col min="14863" max="14869" width="7.1796875" style="5" customWidth="1"/>
    <col min="14870" max="15104" width="8.81640625" style="5"/>
    <col min="15105" max="15105" width="8.1796875" style="5" customWidth="1"/>
    <col min="15106" max="15106" width="1.54296875" style="5" customWidth="1"/>
    <col min="15107" max="15107" width="4.08984375" style="5" customWidth="1"/>
    <col min="15108" max="15108" width="8.1796875" style="5" customWidth="1"/>
    <col min="15109" max="15111" width="7.6328125" style="5" customWidth="1"/>
    <col min="15112" max="15113" width="7.1796875" style="5" customWidth="1"/>
    <col min="15114" max="15114" width="7.6328125" style="5" customWidth="1"/>
    <col min="15115" max="15117" width="7.1796875" style="5" customWidth="1"/>
    <col min="15118" max="15118" width="7.6328125" style="5" customWidth="1"/>
    <col min="15119" max="15125" width="7.1796875" style="5" customWidth="1"/>
    <col min="15126" max="15360" width="8.81640625" style="5"/>
    <col min="15361" max="15361" width="8.1796875" style="5" customWidth="1"/>
    <col min="15362" max="15362" width="1.54296875" style="5" customWidth="1"/>
    <col min="15363" max="15363" width="4.08984375" style="5" customWidth="1"/>
    <col min="15364" max="15364" width="8.1796875" style="5" customWidth="1"/>
    <col min="15365" max="15367" width="7.6328125" style="5" customWidth="1"/>
    <col min="15368" max="15369" width="7.1796875" style="5" customWidth="1"/>
    <col min="15370" max="15370" width="7.6328125" style="5" customWidth="1"/>
    <col min="15371" max="15373" width="7.1796875" style="5" customWidth="1"/>
    <col min="15374" max="15374" width="7.6328125" style="5" customWidth="1"/>
    <col min="15375" max="15381" width="7.1796875" style="5" customWidth="1"/>
    <col min="15382" max="15616" width="8.81640625" style="5"/>
    <col min="15617" max="15617" width="8.1796875" style="5" customWidth="1"/>
    <col min="15618" max="15618" width="1.54296875" style="5" customWidth="1"/>
    <col min="15619" max="15619" width="4.08984375" style="5" customWidth="1"/>
    <col min="15620" max="15620" width="8.1796875" style="5" customWidth="1"/>
    <col min="15621" max="15623" width="7.6328125" style="5" customWidth="1"/>
    <col min="15624" max="15625" width="7.1796875" style="5" customWidth="1"/>
    <col min="15626" max="15626" width="7.6328125" style="5" customWidth="1"/>
    <col min="15627" max="15629" width="7.1796875" style="5" customWidth="1"/>
    <col min="15630" max="15630" width="7.6328125" style="5" customWidth="1"/>
    <col min="15631" max="15637" width="7.1796875" style="5" customWidth="1"/>
    <col min="15638" max="15872" width="8.81640625" style="5"/>
    <col min="15873" max="15873" width="8.1796875" style="5" customWidth="1"/>
    <col min="15874" max="15874" width="1.54296875" style="5" customWidth="1"/>
    <col min="15875" max="15875" width="4.08984375" style="5" customWidth="1"/>
    <col min="15876" max="15876" width="8.1796875" style="5" customWidth="1"/>
    <col min="15877" max="15879" width="7.6328125" style="5" customWidth="1"/>
    <col min="15880" max="15881" width="7.1796875" style="5" customWidth="1"/>
    <col min="15882" max="15882" width="7.6328125" style="5" customWidth="1"/>
    <col min="15883" max="15885" width="7.1796875" style="5" customWidth="1"/>
    <col min="15886" max="15886" width="7.6328125" style="5" customWidth="1"/>
    <col min="15887" max="15893" width="7.1796875" style="5" customWidth="1"/>
    <col min="15894" max="16128" width="8.81640625" style="5"/>
    <col min="16129" max="16129" width="8.1796875" style="5" customWidth="1"/>
    <col min="16130" max="16130" width="1.54296875" style="5" customWidth="1"/>
    <col min="16131" max="16131" width="4.08984375" style="5" customWidth="1"/>
    <col min="16132" max="16132" width="8.1796875" style="5" customWidth="1"/>
    <col min="16133" max="16135" width="7.6328125" style="5" customWidth="1"/>
    <col min="16136" max="16137" width="7.1796875" style="5" customWidth="1"/>
    <col min="16138" max="16138" width="7.6328125" style="5" customWidth="1"/>
    <col min="16139" max="16141" width="7.1796875" style="5" customWidth="1"/>
    <col min="16142" max="16142" width="7.6328125" style="5" customWidth="1"/>
    <col min="16143" max="16149" width="7.1796875" style="5" customWidth="1"/>
    <col min="16150" max="16384" width="8.81640625" style="5"/>
  </cols>
  <sheetData>
    <row r="1" spans="1:21" ht="27" customHeight="1" x14ac:dyDescent="0.2">
      <c r="A1" s="98" t="s">
        <v>371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x14ac:dyDescent="0.2">
      <c r="T2" s="24"/>
      <c r="U2" s="6" t="s">
        <v>25</v>
      </c>
    </row>
    <row r="3" spans="1:21" ht="18" customHeight="1" x14ac:dyDescent="0.2">
      <c r="A3" s="3" t="s">
        <v>26</v>
      </c>
      <c r="B3" s="99" t="s">
        <v>27</v>
      </c>
      <c r="C3" s="99"/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42</v>
      </c>
      <c r="S3" s="3" t="s">
        <v>43</v>
      </c>
      <c r="T3" s="3" t="s">
        <v>44</v>
      </c>
      <c r="U3" s="3" t="s">
        <v>45</v>
      </c>
    </row>
    <row r="4" spans="1:21" ht="19.95" customHeight="1" x14ac:dyDescent="0.2">
      <c r="A4" s="93" t="s">
        <v>46</v>
      </c>
      <c r="B4" s="100" t="s">
        <v>47</v>
      </c>
      <c r="C4" s="100"/>
      <c r="D4" s="19">
        <v>7153</v>
      </c>
      <c r="E4" s="19">
        <v>668</v>
      </c>
      <c r="F4" s="19">
        <v>610</v>
      </c>
      <c r="G4" s="19">
        <v>541</v>
      </c>
      <c r="H4" s="19">
        <v>130</v>
      </c>
      <c r="I4" s="19">
        <v>315</v>
      </c>
      <c r="J4" s="19">
        <v>338</v>
      </c>
      <c r="K4" s="19">
        <v>2165</v>
      </c>
      <c r="L4" s="19">
        <v>328</v>
      </c>
      <c r="M4" s="19">
        <v>121</v>
      </c>
      <c r="N4" s="19">
        <v>165</v>
      </c>
      <c r="O4" s="19">
        <v>775</v>
      </c>
      <c r="P4" s="19">
        <v>232</v>
      </c>
      <c r="Q4" s="19">
        <v>149</v>
      </c>
      <c r="R4" s="49">
        <v>97</v>
      </c>
      <c r="S4" s="49">
        <v>28</v>
      </c>
      <c r="T4" s="19">
        <v>337</v>
      </c>
      <c r="U4" s="19">
        <v>154</v>
      </c>
    </row>
    <row r="5" spans="1:21" ht="19.95" customHeight="1" x14ac:dyDescent="0.2">
      <c r="A5" s="94"/>
      <c r="B5" s="97" t="s">
        <v>48</v>
      </c>
      <c r="C5" s="96"/>
      <c r="D5" s="25">
        <v>17360</v>
      </c>
      <c r="E5" s="25">
        <v>1780</v>
      </c>
      <c r="F5" s="25">
        <v>1502</v>
      </c>
      <c r="G5" s="25">
        <v>1352</v>
      </c>
      <c r="H5" s="25">
        <v>368</v>
      </c>
      <c r="I5" s="25">
        <v>764</v>
      </c>
      <c r="J5" s="25">
        <v>733</v>
      </c>
      <c r="K5" s="25">
        <v>5072</v>
      </c>
      <c r="L5" s="25">
        <v>809</v>
      </c>
      <c r="M5" s="25">
        <v>262</v>
      </c>
      <c r="N5" s="25">
        <v>340</v>
      </c>
      <c r="O5" s="25">
        <v>1947</v>
      </c>
      <c r="P5" s="25">
        <v>576</v>
      </c>
      <c r="Q5" s="25">
        <v>366</v>
      </c>
      <c r="R5" s="50">
        <v>201</v>
      </c>
      <c r="S5" s="25">
        <v>60</v>
      </c>
      <c r="T5" s="25">
        <v>847</v>
      </c>
      <c r="U5" s="25">
        <v>381</v>
      </c>
    </row>
    <row r="6" spans="1:21" ht="19.95" customHeight="1" x14ac:dyDescent="0.2">
      <c r="A6" s="94"/>
      <c r="B6" s="27"/>
      <c r="C6" s="61" t="s">
        <v>49</v>
      </c>
      <c r="D6" s="13">
        <v>8381</v>
      </c>
      <c r="E6" s="13">
        <v>889</v>
      </c>
      <c r="F6" s="13">
        <v>736</v>
      </c>
      <c r="G6" s="13">
        <v>687</v>
      </c>
      <c r="H6" s="13">
        <v>163</v>
      </c>
      <c r="I6" s="13">
        <v>364</v>
      </c>
      <c r="J6" s="13">
        <v>372</v>
      </c>
      <c r="K6" s="13">
        <v>2400</v>
      </c>
      <c r="L6" s="13">
        <v>387</v>
      </c>
      <c r="M6" s="13">
        <v>117</v>
      </c>
      <c r="N6" s="13">
        <v>167</v>
      </c>
      <c r="O6" s="13">
        <v>936</v>
      </c>
      <c r="P6" s="13">
        <v>301</v>
      </c>
      <c r="Q6" s="13">
        <v>169</v>
      </c>
      <c r="R6" s="28">
        <v>90</v>
      </c>
      <c r="S6" s="28">
        <v>20</v>
      </c>
      <c r="T6" s="13">
        <v>404</v>
      </c>
      <c r="U6" s="13">
        <v>179</v>
      </c>
    </row>
    <row r="7" spans="1:21" ht="19.95" customHeight="1" x14ac:dyDescent="0.2">
      <c r="A7" s="95"/>
      <c r="B7" s="27"/>
      <c r="C7" s="83" t="s">
        <v>50</v>
      </c>
      <c r="D7" s="12">
        <v>8979</v>
      </c>
      <c r="E7" s="12">
        <v>891</v>
      </c>
      <c r="F7" s="12">
        <v>766</v>
      </c>
      <c r="G7" s="12">
        <v>665</v>
      </c>
      <c r="H7" s="12">
        <v>205</v>
      </c>
      <c r="I7" s="12">
        <v>400</v>
      </c>
      <c r="J7" s="12">
        <v>361</v>
      </c>
      <c r="K7" s="12">
        <v>2672</v>
      </c>
      <c r="L7" s="12">
        <v>422</v>
      </c>
      <c r="M7" s="12">
        <v>145</v>
      </c>
      <c r="N7" s="12">
        <v>173</v>
      </c>
      <c r="O7" s="12">
        <v>1011</v>
      </c>
      <c r="P7" s="12">
        <v>275</v>
      </c>
      <c r="Q7" s="12">
        <v>197</v>
      </c>
      <c r="R7" s="44">
        <v>111</v>
      </c>
      <c r="S7" s="44">
        <v>40</v>
      </c>
      <c r="T7" s="12">
        <v>443</v>
      </c>
      <c r="U7" s="12">
        <v>202</v>
      </c>
    </row>
    <row r="8" spans="1:21" ht="19.95" customHeight="1" x14ac:dyDescent="0.2">
      <c r="A8" s="93" t="s">
        <v>51</v>
      </c>
      <c r="B8" s="96" t="s">
        <v>47</v>
      </c>
      <c r="C8" s="96"/>
      <c r="D8" s="25">
        <v>7351</v>
      </c>
      <c r="E8" s="25">
        <v>702</v>
      </c>
      <c r="F8" s="25">
        <v>611</v>
      </c>
      <c r="G8" s="25">
        <v>552</v>
      </c>
      <c r="H8" s="25">
        <v>127</v>
      </c>
      <c r="I8" s="25">
        <v>316</v>
      </c>
      <c r="J8" s="25">
        <v>332</v>
      </c>
      <c r="K8" s="25">
        <v>2160</v>
      </c>
      <c r="L8" s="25">
        <v>337</v>
      </c>
      <c r="M8" s="25">
        <v>120</v>
      </c>
      <c r="N8" s="25">
        <v>168</v>
      </c>
      <c r="O8" s="25">
        <v>777</v>
      </c>
      <c r="P8" s="25">
        <v>236</v>
      </c>
      <c r="Q8" s="25">
        <v>153</v>
      </c>
      <c r="R8" s="50">
        <v>102</v>
      </c>
      <c r="S8" s="50">
        <v>21</v>
      </c>
      <c r="T8" s="25">
        <v>372</v>
      </c>
      <c r="U8" s="25">
        <v>265</v>
      </c>
    </row>
    <row r="9" spans="1:21" ht="19.95" customHeight="1" x14ac:dyDescent="0.2">
      <c r="A9" s="94"/>
      <c r="B9" s="97" t="s">
        <v>48</v>
      </c>
      <c r="C9" s="96"/>
      <c r="D9" s="25">
        <v>17577</v>
      </c>
      <c r="E9" s="25">
        <v>1795</v>
      </c>
      <c r="F9" s="25">
        <v>1471</v>
      </c>
      <c r="G9" s="25">
        <v>1367</v>
      </c>
      <c r="H9" s="25">
        <v>351</v>
      </c>
      <c r="I9" s="25">
        <v>759</v>
      </c>
      <c r="J9" s="25">
        <v>718</v>
      </c>
      <c r="K9" s="25">
        <v>5033</v>
      </c>
      <c r="L9" s="25">
        <v>819</v>
      </c>
      <c r="M9" s="25">
        <v>258</v>
      </c>
      <c r="N9" s="25">
        <v>338</v>
      </c>
      <c r="O9" s="25">
        <v>1943</v>
      </c>
      <c r="P9" s="25">
        <v>578</v>
      </c>
      <c r="Q9" s="25">
        <v>369</v>
      </c>
      <c r="R9" s="50">
        <v>208</v>
      </c>
      <c r="S9" s="25">
        <v>48</v>
      </c>
      <c r="T9" s="25">
        <v>907</v>
      </c>
      <c r="U9" s="25">
        <v>615</v>
      </c>
    </row>
    <row r="10" spans="1:21" ht="19.95" customHeight="1" x14ac:dyDescent="0.2">
      <c r="A10" s="94"/>
      <c r="B10" s="27"/>
      <c r="C10" s="61" t="s">
        <v>49</v>
      </c>
      <c r="D10" s="13">
        <v>8465</v>
      </c>
      <c r="E10" s="13">
        <v>888</v>
      </c>
      <c r="F10" s="13">
        <v>728</v>
      </c>
      <c r="G10" s="13">
        <v>692</v>
      </c>
      <c r="H10" s="13">
        <v>151</v>
      </c>
      <c r="I10" s="13">
        <v>364</v>
      </c>
      <c r="J10" s="13">
        <v>362</v>
      </c>
      <c r="K10" s="13">
        <v>2377</v>
      </c>
      <c r="L10" s="13">
        <v>386</v>
      </c>
      <c r="M10" s="13">
        <v>118</v>
      </c>
      <c r="N10" s="13">
        <v>167</v>
      </c>
      <c r="O10" s="13">
        <v>943</v>
      </c>
      <c r="P10" s="13">
        <v>297</v>
      </c>
      <c r="Q10" s="13">
        <v>169</v>
      </c>
      <c r="R10" s="28">
        <v>93</v>
      </c>
      <c r="S10" s="28">
        <v>12</v>
      </c>
      <c r="T10" s="13">
        <v>429</v>
      </c>
      <c r="U10" s="13">
        <v>289</v>
      </c>
    </row>
    <row r="11" spans="1:21" ht="19.95" customHeight="1" x14ac:dyDescent="0.2">
      <c r="A11" s="95"/>
      <c r="B11" s="84"/>
      <c r="C11" s="83" t="s">
        <v>50</v>
      </c>
      <c r="D11" s="12">
        <v>9112</v>
      </c>
      <c r="E11" s="12">
        <v>907</v>
      </c>
      <c r="F11" s="12">
        <v>743</v>
      </c>
      <c r="G11" s="12">
        <v>675</v>
      </c>
      <c r="H11" s="12">
        <v>200</v>
      </c>
      <c r="I11" s="12">
        <v>395</v>
      </c>
      <c r="J11" s="12">
        <v>356</v>
      </c>
      <c r="K11" s="12">
        <v>2656</v>
      </c>
      <c r="L11" s="12">
        <v>433</v>
      </c>
      <c r="M11" s="12">
        <v>140</v>
      </c>
      <c r="N11" s="12">
        <v>171</v>
      </c>
      <c r="O11" s="12">
        <v>1000</v>
      </c>
      <c r="P11" s="12">
        <v>281</v>
      </c>
      <c r="Q11" s="12">
        <v>200</v>
      </c>
      <c r="R11" s="44">
        <v>115</v>
      </c>
      <c r="S11" s="44">
        <v>36</v>
      </c>
      <c r="T11" s="12">
        <v>478</v>
      </c>
      <c r="U11" s="12">
        <v>326</v>
      </c>
    </row>
    <row r="12" spans="1:21" ht="19.95" customHeight="1" x14ac:dyDescent="0.2">
      <c r="A12" s="93" t="s">
        <v>54</v>
      </c>
      <c r="B12" s="96" t="s">
        <v>47</v>
      </c>
      <c r="C12" s="96"/>
      <c r="D12" s="25">
        <v>7567</v>
      </c>
      <c r="E12" s="25">
        <v>722</v>
      </c>
      <c r="F12" s="25">
        <v>642</v>
      </c>
      <c r="G12" s="25">
        <v>553</v>
      </c>
      <c r="H12" s="25">
        <v>126</v>
      </c>
      <c r="I12" s="25">
        <v>320</v>
      </c>
      <c r="J12" s="25">
        <v>334</v>
      </c>
      <c r="K12" s="25">
        <v>2211</v>
      </c>
      <c r="L12" s="25">
        <v>340</v>
      </c>
      <c r="M12" s="25">
        <v>121</v>
      </c>
      <c r="N12" s="25">
        <v>164</v>
      </c>
      <c r="O12" s="25">
        <v>793</v>
      </c>
      <c r="P12" s="25">
        <v>240</v>
      </c>
      <c r="Q12" s="25">
        <v>158</v>
      </c>
      <c r="R12" s="50">
        <v>127</v>
      </c>
      <c r="S12" s="50">
        <v>17</v>
      </c>
      <c r="T12" s="25">
        <v>378</v>
      </c>
      <c r="U12" s="25">
        <v>321</v>
      </c>
    </row>
    <row r="13" spans="1:21" ht="19.95" customHeight="1" x14ac:dyDescent="0.2">
      <c r="A13" s="94"/>
      <c r="B13" s="97" t="s">
        <v>48</v>
      </c>
      <c r="C13" s="96"/>
      <c r="D13" s="25">
        <v>17806</v>
      </c>
      <c r="E13" s="25">
        <v>1819</v>
      </c>
      <c r="F13" s="25">
        <v>1516</v>
      </c>
      <c r="G13" s="25">
        <v>1360</v>
      </c>
      <c r="H13" s="25">
        <v>344</v>
      </c>
      <c r="I13" s="25">
        <v>762</v>
      </c>
      <c r="J13" s="25">
        <v>720</v>
      </c>
      <c r="K13" s="25">
        <v>5090</v>
      </c>
      <c r="L13" s="25">
        <v>819</v>
      </c>
      <c r="M13" s="25">
        <v>252</v>
      </c>
      <c r="N13" s="25">
        <v>324</v>
      </c>
      <c r="O13" s="25">
        <v>1915</v>
      </c>
      <c r="P13" s="25">
        <v>592</v>
      </c>
      <c r="Q13" s="25">
        <v>366</v>
      </c>
      <c r="R13" s="50">
        <v>230</v>
      </c>
      <c r="S13" s="25">
        <v>32</v>
      </c>
      <c r="T13" s="25">
        <v>911</v>
      </c>
      <c r="U13" s="25">
        <v>754</v>
      </c>
    </row>
    <row r="14" spans="1:21" ht="19.95" customHeight="1" x14ac:dyDescent="0.2">
      <c r="A14" s="94"/>
      <c r="B14" s="27"/>
      <c r="C14" s="61" t="s">
        <v>49</v>
      </c>
      <c r="D14" s="13">
        <v>8566</v>
      </c>
      <c r="E14" s="13">
        <v>893</v>
      </c>
      <c r="F14" s="13">
        <v>746</v>
      </c>
      <c r="G14" s="13">
        <v>687</v>
      </c>
      <c r="H14" s="13">
        <v>148</v>
      </c>
      <c r="I14" s="13">
        <v>371</v>
      </c>
      <c r="J14" s="13">
        <v>359</v>
      </c>
      <c r="K14" s="13">
        <v>2399</v>
      </c>
      <c r="L14" s="13">
        <v>394</v>
      </c>
      <c r="M14" s="13">
        <v>116</v>
      </c>
      <c r="N14" s="13">
        <v>159</v>
      </c>
      <c r="O14" s="13">
        <v>928</v>
      </c>
      <c r="P14" s="13">
        <v>304</v>
      </c>
      <c r="Q14" s="13">
        <v>171</v>
      </c>
      <c r="R14" s="28">
        <v>110</v>
      </c>
      <c r="S14" s="28">
        <v>3</v>
      </c>
      <c r="T14" s="13">
        <v>433</v>
      </c>
      <c r="U14" s="13">
        <v>345</v>
      </c>
    </row>
    <row r="15" spans="1:21" ht="19.95" customHeight="1" x14ac:dyDescent="0.2">
      <c r="A15" s="95"/>
      <c r="B15" s="27"/>
      <c r="C15" s="83" t="s">
        <v>50</v>
      </c>
      <c r="D15" s="12">
        <v>9240</v>
      </c>
      <c r="E15" s="12">
        <v>926</v>
      </c>
      <c r="F15" s="12">
        <v>770</v>
      </c>
      <c r="G15" s="12">
        <v>673</v>
      </c>
      <c r="H15" s="12">
        <v>196</v>
      </c>
      <c r="I15" s="12">
        <v>391</v>
      </c>
      <c r="J15" s="12">
        <v>361</v>
      </c>
      <c r="K15" s="12">
        <v>2691</v>
      </c>
      <c r="L15" s="12">
        <v>425</v>
      </c>
      <c r="M15" s="12">
        <v>136</v>
      </c>
      <c r="N15" s="12">
        <v>165</v>
      </c>
      <c r="O15" s="12">
        <v>987</v>
      </c>
      <c r="P15" s="12">
        <v>288</v>
      </c>
      <c r="Q15" s="12">
        <v>195</v>
      </c>
      <c r="R15" s="44">
        <v>120</v>
      </c>
      <c r="S15" s="44">
        <v>29</v>
      </c>
      <c r="T15" s="12">
        <v>478</v>
      </c>
      <c r="U15" s="12">
        <v>409</v>
      </c>
    </row>
    <row r="16" spans="1:21" ht="19.95" customHeight="1" x14ac:dyDescent="0.2">
      <c r="A16" s="93" t="s">
        <v>55</v>
      </c>
      <c r="B16" s="96" t="s">
        <v>47</v>
      </c>
      <c r="C16" s="96"/>
      <c r="D16" s="25">
        <v>7668</v>
      </c>
      <c r="E16" s="25">
        <v>736</v>
      </c>
      <c r="F16" s="25">
        <v>641</v>
      </c>
      <c r="G16" s="25">
        <v>551</v>
      </c>
      <c r="H16" s="25">
        <v>125</v>
      </c>
      <c r="I16" s="25">
        <v>310</v>
      </c>
      <c r="J16" s="25">
        <v>338</v>
      </c>
      <c r="K16" s="25">
        <v>2232</v>
      </c>
      <c r="L16" s="25">
        <v>358</v>
      </c>
      <c r="M16" s="25">
        <v>123</v>
      </c>
      <c r="N16" s="25">
        <v>165</v>
      </c>
      <c r="O16" s="25">
        <v>805</v>
      </c>
      <c r="P16" s="25">
        <v>247</v>
      </c>
      <c r="Q16" s="25">
        <v>163</v>
      </c>
      <c r="R16" s="50">
        <v>123</v>
      </c>
      <c r="S16" s="50">
        <v>17</v>
      </c>
      <c r="T16" s="25">
        <v>398</v>
      </c>
      <c r="U16" s="25">
        <v>336</v>
      </c>
    </row>
    <row r="17" spans="1:21" ht="19.95" customHeight="1" x14ac:dyDescent="0.2">
      <c r="A17" s="94"/>
      <c r="B17" s="97" t="s">
        <v>48</v>
      </c>
      <c r="C17" s="96"/>
      <c r="D17" s="25">
        <v>17865</v>
      </c>
      <c r="E17" s="25">
        <v>1846</v>
      </c>
      <c r="F17" s="25">
        <v>1493</v>
      </c>
      <c r="G17" s="25">
        <v>1341</v>
      </c>
      <c r="H17" s="25">
        <v>329</v>
      </c>
      <c r="I17" s="25">
        <v>731</v>
      </c>
      <c r="J17" s="25">
        <v>725</v>
      </c>
      <c r="K17" s="25">
        <v>5067</v>
      </c>
      <c r="L17" s="25">
        <v>856</v>
      </c>
      <c r="M17" s="25">
        <v>248</v>
      </c>
      <c r="N17" s="25">
        <v>322</v>
      </c>
      <c r="O17" s="25">
        <v>1922</v>
      </c>
      <c r="P17" s="25">
        <v>606</v>
      </c>
      <c r="Q17" s="25">
        <v>375</v>
      </c>
      <c r="R17" s="50">
        <v>213</v>
      </c>
      <c r="S17" s="25">
        <v>36</v>
      </c>
      <c r="T17" s="25">
        <v>938</v>
      </c>
      <c r="U17" s="25">
        <v>817</v>
      </c>
    </row>
    <row r="18" spans="1:21" ht="19.95" customHeight="1" x14ac:dyDescent="0.2">
      <c r="A18" s="94"/>
      <c r="B18" s="27"/>
      <c r="C18" s="61" t="s">
        <v>49</v>
      </c>
      <c r="D18" s="13">
        <v>8584</v>
      </c>
      <c r="E18" s="13">
        <v>898</v>
      </c>
      <c r="F18" s="13">
        <v>734</v>
      </c>
      <c r="G18" s="13">
        <v>676</v>
      </c>
      <c r="H18" s="13">
        <v>141</v>
      </c>
      <c r="I18" s="13">
        <v>348</v>
      </c>
      <c r="J18" s="13">
        <v>356</v>
      </c>
      <c r="K18" s="13">
        <v>2402</v>
      </c>
      <c r="L18" s="13">
        <v>409</v>
      </c>
      <c r="M18" s="13">
        <v>110</v>
      </c>
      <c r="N18" s="13">
        <v>159</v>
      </c>
      <c r="O18" s="13">
        <v>934</v>
      </c>
      <c r="P18" s="13">
        <v>307</v>
      </c>
      <c r="Q18" s="13">
        <v>174</v>
      </c>
      <c r="R18" s="28">
        <v>104</v>
      </c>
      <c r="S18" s="28">
        <v>8</v>
      </c>
      <c r="T18" s="13">
        <v>448</v>
      </c>
      <c r="U18" s="13">
        <v>376</v>
      </c>
    </row>
    <row r="19" spans="1:21" ht="19.95" customHeight="1" x14ac:dyDescent="0.2">
      <c r="A19" s="95"/>
      <c r="B19" s="27"/>
      <c r="C19" s="83" t="s">
        <v>50</v>
      </c>
      <c r="D19" s="12">
        <v>9281</v>
      </c>
      <c r="E19" s="12">
        <v>948</v>
      </c>
      <c r="F19" s="12">
        <v>759</v>
      </c>
      <c r="G19" s="12">
        <v>665</v>
      </c>
      <c r="H19" s="12">
        <v>188</v>
      </c>
      <c r="I19" s="12">
        <v>383</v>
      </c>
      <c r="J19" s="12">
        <v>369</v>
      </c>
      <c r="K19" s="12">
        <v>2665</v>
      </c>
      <c r="L19" s="12">
        <v>447</v>
      </c>
      <c r="M19" s="12">
        <v>138</v>
      </c>
      <c r="N19" s="12">
        <v>163</v>
      </c>
      <c r="O19" s="12">
        <v>988</v>
      </c>
      <c r="P19" s="12">
        <v>299</v>
      </c>
      <c r="Q19" s="12">
        <v>201</v>
      </c>
      <c r="R19" s="44">
        <v>109</v>
      </c>
      <c r="S19" s="44">
        <v>28</v>
      </c>
      <c r="T19" s="12">
        <v>490</v>
      </c>
      <c r="U19" s="12">
        <v>441</v>
      </c>
    </row>
    <row r="20" spans="1:21" ht="19.95" customHeight="1" x14ac:dyDescent="0.2">
      <c r="A20" s="93" t="s">
        <v>56</v>
      </c>
      <c r="B20" s="96" t="s">
        <v>47</v>
      </c>
      <c r="C20" s="96"/>
      <c r="D20" s="25">
        <v>7743</v>
      </c>
      <c r="E20" s="25">
        <v>749</v>
      </c>
      <c r="F20" s="25">
        <v>646</v>
      </c>
      <c r="G20" s="25">
        <v>560</v>
      </c>
      <c r="H20" s="25">
        <v>124</v>
      </c>
      <c r="I20" s="25">
        <v>319</v>
      </c>
      <c r="J20" s="25">
        <v>327</v>
      </c>
      <c r="K20" s="25">
        <v>2239</v>
      </c>
      <c r="L20" s="25">
        <v>354</v>
      </c>
      <c r="M20" s="25">
        <v>125</v>
      </c>
      <c r="N20" s="25">
        <v>167</v>
      </c>
      <c r="O20" s="25">
        <v>791</v>
      </c>
      <c r="P20" s="25">
        <v>251</v>
      </c>
      <c r="Q20" s="25">
        <v>172</v>
      </c>
      <c r="R20" s="50">
        <v>124</v>
      </c>
      <c r="S20" s="50">
        <v>24</v>
      </c>
      <c r="T20" s="25">
        <v>410</v>
      </c>
      <c r="U20" s="25">
        <v>361</v>
      </c>
    </row>
    <row r="21" spans="1:21" ht="19.95" customHeight="1" x14ac:dyDescent="0.2">
      <c r="A21" s="94"/>
      <c r="B21" s="97" t="s">
        <v>48</v>
      </c>
      <c r="C21" s="96"/>
      <c r="D21" s="25">
        <v>17899</v>
      </c>
      <c r="E21" s="25">
        <v>1847</v>
      </c>
      <c r="F21" s="25">
        <v>1498</v>
      </c>
      <c r="G21" s="25">
        <v>1360</v>
      </c>
      <c r="H21" s="25">
        <v>302</v>
      </c>
      <c r="I21" s="25">
        <v>741</v>
      </c>
      <c r="J21" s="25">
        <v>698</v>
      </c>
      <c r="K21" s="25">
        <v>5065</v>
      </c>
      <c r="L21" s="25">
        <v>845</v>
      </c>
      <c r="M21" s="25">
        <v>256</v>
      </c>
      <c r="N21" s="25">
        <v>326</v>
      </c>
      <c r="O21" s="25">
        <v>1881</v>
      </c>
      <c r="P21" s="25">
        <v>586</v>
      </c>
      <c r="Q21" s="25">
        <v>389</v>
      </c>
      <c r="R21" s="50">
        <v>207</v>
      </c>
      <c r="S21" s="25">
        <v>54</v>
      </c>
      <c r="T21" s="25">
        <v>954</v>
      </c>
      <c r="U21" s="25">
        <v>890</v>
      </c>
    </row>
    <row r="22" spans="1:21" ht="19.95" customHeight="1" x14ac:dyDescent="0.2">
      <c r="A22" s="94"/>
      <c r="B22" s="27"/>
      <c r="C22" s="61" t="s">
        <v>49</v>
      </c>
      <c r="D22" s="13">
        <v>8646</v>
      </c>
      <c r="E22" s="13">
        <v>904</v>
      </c>
      <c r="F22" s="13">
        <v>740</v>
      </c>
      <c r="G22" s="13">
        <v>680</v>
      </c>
      <c r="H22" s="13">
        <v>130</v>
      </c>
      <c r="I22" s="13">
        <v>354</v>
      </c>
      <c r="J22" s="13">
        <v>342</v>
      </c>
      <c r="K22" s="13">
        <v>2424</v>
      </c>
      <c r="L22" s="13">
        <v>411</v>
      </c>
      <c r="M22" s="13">
        <v>121</v>
      </c>
      <c r="N22" s="13">
        <v>164</v>
      </c>
      <c r="O22" s="13">
        <v>912</v>
      </c>
      <c r="P22" s="13">
        <v>302</v>
      </c>
      <c r="Q22" s="13">
        <v>179</v>
      </c>
      <c r="R22" s="28">
        <v>101</v>
      </c>
      <c r="S22" s="28">
        <v>13</v>
      </c>
      <c r="T22" s="13">
        <v>453</v>
      </c>
      <c r="U22" s="13">
        <v>416</v>
      </c>
    </row>
    <row r="23" spans="1:21" ht="19.95" customHeight="1" x14ac:dyDescent="0.2">
      <c r="A23" s="95"/>
      <c r="B23" s="27"/>
      <c r="C23" s="83" t="s">
        <v>50</v>
      </c>
      <c r="D23" s="12">
        <v>9253</v>
      </c>
      <c r="E23" s="12">
        <v>943</v>
      </c>
      <c r="F23" s="12">
        <v>758</v>
      </c>
      <c r="G23" s="12">
        <v>680</v>
      </c>
      <c r="H23" s="12">
        <v>172</v>
      </c>
      <c r="I23" s="12">
        <v>387</v>
      </c>
      <c r="J23" s="12">
        <v>356</v>
      </c>
      <c r="K23" s="12">
        <v>2641</v>
      </c>
      <c r="L23" s="12">
        <v>434</v>
      </c>
      <c r="M23" s="12">
        <v>135</v>
      </c>
      <c r="N23" s="12">
        <v>162</v>
      </c>
      <c r="O23" s="12">
        <v>969</v>
      </c>
      <c r="P23" s="12">
        <v>284</v>
      </c>
      <c r="Q23" s="12">
        <v>210</v>
      </c>
      <c r="R23" s="44">
        <v>106</v>
      </c>
      <c r="S23" s="44">
        <v>41</v>
      </c>
      <c r="T23" s="12">
        <v>501</v>
      </c>
      <c r="U23" s="12">
        <v>474</v>
      </c>
    </row>
    <row r="24" spans="1:21" ht="19.95" customHeight="1" x14ac:dyDescent="0.2">
      <c r="A24" s="93" t="s">
        <v>57</v>
      </c>
      <c r="B24" s="96" t="s">
        <v>47</v>
      </c>
      <c r="C24" s="96"/>
      <c r="D24" s="25">
        <v>7805</v>
      </c>
      <c r="E24" s="25">
        <v>751</v>
      </c>
      <c r="F24" s="25">
        <v>646</v>
      </c>
      <c r="G24" s="25">
        <v>559</v>
      </c>
      <c r="H24" s="25">
        <v>125</v>
      </c>
      <c r="I24" s="25">
        <v>331</v>
      </c>
      <c r="J24" s="25">
        <v>329</v>
      </c>
      <c r="K24" s="25">
        <v>2233</v>
      </c>
      <c r="L24" s="25">
        <v>349</v>
      </c>
      <c r="M24" s="25">
        <v>126</v>
      </c>
      <c r="N24" s="25">
        <v>166</v>
      </c>
      <c r="O24" s="25">
        <v>804</v>
      </c>
      <c r="P24" s="25">
        <v>245</v>
      </c>
      <c r="Q24" s="25">
        <v>164</v>
      </c>
      <c r="R24" s="50">
        <v>132</v>
      </c>
      <c r="S24" s="50">
        <v>35</v>
      </c>
      <c r="T24" s="25">
        <v>402</v>
      </c>
      <c r="U24" s="25">
        <v>408</v>
      </c>
    </row>
    <row r="25" spans="1:21" ht="19.95" customHeight="1" x14ac:dyDescent="0.2">
      <c r="A25" s="94"/>
      <c r="B25" s="97" t="s">
        <v>48</v>
      </c>
      <c r="C25" s="96"/>
      <c r="D25" s="25">
        <v>17944</v>
      </c>
      <c r="E25" s="25">
        <v>1827</v>
      </c>
      <c r="F25" s="25">
        <v>1494</v>
      </c>
      <c r="G25" s="25">
        <v>1349</v>
      </c>
      <c r="H25" s="25">
        <v>301</v>
      </c>
      <c r="I25" s="25">
        <v>754</v>
      </c>
      <c r="J25" s="25">
        <v>696</v>
      </c>
      <c r="K25" s="25">
        <v>5053</v>
      </c>
      <c r="L25" s="25">
        <v>815</v>
      </c>
      <c r="M25" s="25">
        <v>257</v>
      </c>
      <c r="N25" s="25">
        <v>323</v>
      </c>
      <c r="O25" s="25">
        <v>1895</v>
      </c>
      <c r="P25" s="25">
        <v>582</v>
      </c>
      <c r="Q25" s="25">
        <v>382</v>
      </c>
      <c r="R25" s="50">
        <v>222</v>
      </c>
      <c r="S25" s="25">
        <v>81</v>
      </c>
      <c r="T25" s="25">
        <v>938</v>
      </c>
      <c r="U25" s="25">
        <v>975</v>
      </c>
    </row>
    <row r="26" spans="1:21" ht="19.95" customHeight="1" x14ac:dyDescent="0.2">
      <c r="A26" s="94"/>
      <c r="B26" s="27"/>
      <c r="C26" s="61" t="s">
        <v>49</v>
      </c>
      <c r="D26" s="13">
        <v>8639</v>
      </c>
      <c r="E26" s="13">
        <v>903</v>
      </c>
      <c r="F26" s="13">
        <v>732</v>
      </c>
      <c r="G26" s="13">
        <v>658</v>
      </c>
      <c r="H26" s="13">
        <v>132</v>
      </c>
      <c r="I26" s="13">
        <v>360</v>
      </c>
      <c r="J26" s="13">
        <v>347</v>
      </c>
      <c r="K26" s="13">
        <v>2408</v>
      </c>
      <c r="L26" s="13">
        <v>394</v>
      </c>
      <c r="M26" s="13">
        <v>119</v>
      </c>
      <c r="N26" s="13">
        <v>159</v>
      </c>
      <c r="O26" s="13">
        <v>912</v>
      </c>
      <c r="P26" s="13">
        <v>291</v>
      </c>
      <c r="Q26" s="13">
        <v>181</v>
      </c>
      <c r="R26" s="28">
        <v>107</v>
      </c>
      <c r="S26" s="28">
        <v>23</v>
      </c>
      <c r="T26" s="13">
        <v>456</v>
      </c>
      <c r="U26" s="13">
        <v>457</v>
      </c>
    </row>
    <row r="27" spans="1:21" ht="19.95" customHeight="1" x14ac:dyDescent="0.2">
      <c r="A27" s="95"/>
      <c r="B27" s="29"/>
      <c r="C27" s="39" t="s">
        <v>50</v>
      </c>
      <c r="D27" s="19">
        <v>9305</v>
      </c>
      <c r="E27" s="19">
        <v>924</v>
      </c>
      <c r="F27" s="19">
        <v>762</v>
      </c>
      <c r="G27" s="19">
        <v>691</v>
      </c>
      <c r="H27" s="19">
        <v>169</v>
      </c>
      <c r="I27" s="19">
        <v>394</v>
      </c>
      <c r="J27" s="19">
        <v>349</v>
      </c>
      <c r="K27" s="19">
        <v>2645</v>
      </c>
      <c r="L27" s="19">
        <v>421</v>
      </c>
      <c r="M27" s="19">
        <v>138</v>
      </c>
      <c r="N27" s="19">
        <v>164</v>
      </c>
      <c r="O27" s="19">
        <v>983</v>
      </c>
      <c r="P27" s="19">
        <v>291</v>
      </c>
      <c r="Q27" s="19">
        <v>201</v>
      </c>
      <c r="R27" s="49">
        <v>115</v>
      </c>
      <c r="S27" s="49">
        <v>58</v>
      </c>
      <c r="T27" s="19">
        <v>482</v>
      </c>
      <c r="U27" s="19">
        <v>518</v>
      </c>
    </row>
    <row r="28" spans="1:21" x14ac:dyDescent="0.2">
      <c r="D28" s="22" t="s">
        <v>53</v>
      </c>
      <c r="T28" s="24"/>
      <c r="U28" s="6" t="s">
        <v>24</v>
      </c>
    </row>
    <row r="29" spans="1:21" x14ac:dyDescent="0.2">
      <c r="D29" s="85" t="s">
        <v>52</v>
      </c>
      <c r="T29" s="26"/>
    </row>
  </sheetData>
  <mergeCells count="20">
    <mergeCell ref="A8:A11"/>
    <mergeCell ref="B8:C8"/>
    <mergeCell ref="B9:C9"/>
    <mergeCell ref="A1:U1"/>
    <mergeCell ref="B3:C3"/>
    <mergeCell ref="A4:A7"/>
    <mergeCell ref="B4:C4"/>
    <mergeCell ref="B5:C5"/>
    <mergeCell ref="A12:A15"/>
    <mergeCell ref="B12:C12"/>
    <mergeCell ref="B13:C13"/>
    <mergeCell ref="A16:A19"/>
    <mergeCell ref="B16:C16"/>
    <mergeCell ref="B17:C17"/>
    <mergeCell ref="A20:A23"/>
    <mergeCell ref="B20:C20"/>
    <mergeCell ref="B21:C21"/>
    <mergeCell ref="A24:A27"/>
    <mergeCell ref="B24:C24"/>
    <mergeCell ref="B25:C2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FBBC-B79B-4F37-8E35-FCFB197657F8}">
  <sheetPr>
    <pageSetUpPr fitToPage="1"/>
  </sheetPr>
  <dimension ref="A1:K14"/>
  <sheetViews>
    <sheetView view="pageBreakPreview" topLeftCell="A13" zoomScale="115" zoomScaleNormal="60" zoomScaleSheetLayoutView="115" workbookViewId="0">
      <selection activeCell="A27" sqref="A27"/>
    </sheetView>
  </sheetViews>
  <sheetFormatPr defaultRowHeight="13.2" x14ac:dyDescent="0.2"/>
  <cols>
    <col min="1" max="10" width="10.1796875" style="5" customWidth="1"/>
    <col min="11" max="11" width="10.36328125" style="5" customWidth="1"/>
    <col min="12" max="12" width="8.81640625" style="5"/>
    <col min="13" max="13" width="8.36328125" style="5" customWidth="1"/>
    <col min="14" max="14" width="8.08984375" style="5" customWidth="1"/>
    <col min="15" max="256" width="8.81640625" style="5"/>
    <col min="257" max="259" width="10.1796875" style="5" customWidth="1"/>
    <col min="260" max="260" width="8.81640625" style="5"/>
    <col min="261" max="261" width="8" style="5" customWidth="1"/>
    <col min="262" max="263" width="10.1796875" style="5" customWidth="1"/>
    <col min="264" max="264" width="8.81640625" style="5"/>
    <col min="265" max="265" width="8.1796875" style="5" customWidth="1"/>
    <col min="266" max="266" width="10.1796875" style="5" customWidth="1"/>
    <col min="267" max="267" width="10.36328125" style="5" customWidth="1"/>
    <col min="268" max="268" width="8.81640625" style="5"/>
    <col min="269" max="269" width="8.36328125" style="5" customWidth="1"/>
    <col min="270" max="270" width="8.08984375" style="5" customWidth="1"/>
    <col min="271" max="512" width="8.81640625" style="5"/>
    <col min="513" max="515" width="10.1796875" style="5" customWidth="1"/>
    <col min="516" max="516" width="8.81640625" style="5"/>
    <col min="517" max="517" width="8" style="5" customWidth="1"/>
    <col min="518" max="519" width="10.1796875" style="5" customWidth="1"/>
    <col min="520" max="520" width="8.81640625" style="5"/>
    <col min="521" max="521" width="8.1796875" style="5" customWidth="1"/>
    <col min="522" max="522" width="10.1796875" style="5" customWidth="1"/>
    <col min="523" max="523" width="10.36328125" style="5" customWidth="1"/>
    <col min="524" max="524" width="8.81640625" style="5"/>
    <col min="525" max="525" width="8.36328125" style="5" customWidth="1"/>
    <col min="526" max="526" width="8.08984375" style="5" customWidth="1"/>
    <col min="527" max="768" width="8.81640625" style="5"/>
    <col min="769" max="771" width="10.1796875" style="5" customWidth="1"/>
    <col min="772" max="772" width="8.81640625" style="5"/>
    <col min="773" max="773" width="8" style="5" customWidth="1"/>
    <col min="774" max="775" width="10.1796875" style="5" customWidth="1"/>
    <col min="776" max="776" width="8.81640625" style="5"/>
    <col min="777" max="777" width="8.1796875" style="5" customWidth="1"/>
    <col min="778" max="778" width="10.1796875" style="5" customWidth="1"/>
    <col min="779" max="779" width="10.36328125" style="5" customWidth="1"/>
    <col min="780" max="780" width="8.81640625" style="5"/>
    <col min="781" max="781" width="8.36328125" style="5" customWidth="1"/>
    <col min="782" max="782" width="8.08984375" style="5" customWidth="1"/>
    <col min="783" max="1024" width="8.81640625" style="5"/>
    <col min="1025" max="1027" width="10.1796875" style="5" customWidth="1"/>
    <col min="1028" max="1028" width="8.81640625" style="5"/>
    <col min="1029" max="1029" width="8" style="5" customWidth="1"/>
    <col min="1030" max="1031" width="10.1796875" style="5" customWidth="1"/>
    <col min="1032" max="1032" width="8.81640625" style="5"/>
    <col min="1033" max="1033" width="8.1796875" style="5" customWidth="1"/>
    <col min="1034" max="1034" width="10.1796875" style="5" customWidth="1"/>
    <col min="1035" max="1035" width="10.36328125" style="5" customWidth="1"/>
    <col min="1036" max="1036" width="8.81640625" style="5"/>
    <col min="1037" max="1037" width="8.36328125" style="5" customWidth="1"/>
    <col min="1038" max="1038" width="8.08984375" style="5" customWidth="1"/>
    <col min="1039" max="1280" width="8.81640625" style="5"/>
    <col min="1281" max="1283" width="10.1796875" style="5" customWidth="1"/>
    <col min="1284" max="1284" width="8.81640625" style="5"/>
    <col min="1285" max="1285" width="8" style="5" customWidth="1"/>
    <col min="1286" max="1287" width="10.1796875" style="5" customWidth="1"/>
    <col min="1288" max="1288" width="8.81640625" style="5"/>
    <col min="1289" max="1289" width="8.1796875" style="5" customWidth="1"/>
    <col min="1290" max="1290" width="10.1796875" style="5" customWidth="1"/>
    <col min="1291" max="1291" width="10.36328125" style="5" customWidth="1"/>
    <col min="1292" max="1292" width="8.81640625" style="5"/>
    <col min="1293" max="1293" width="8.36328125" style="5" customWidth="1"/>
    <col min="1294" max="1294" width="8.08984375" style="5" customWidth="1"/>
    <col min="1295" max="1536" width="8.81640625" style="5"/>
    <col min="1537" max="1539" width="10.1796875" style="5" customWidth="1"/>
    <col min="1540" max="1540" width="8.81640625" style="5"/>
    <col min="1541" max="1541" width="8" style="5" customWidth="1"/>
    <col min="1542" max="1543" width="10.1796875" style="5" customWidth="1"/>
    <col min="1544" max="1544" width="8.81640625" style="5"/>
    <col min="1545" max="1545" width="8.1796875" style="5" customWidth="1"/>
    <col min="1546" max="1546" width="10.1796875" style="5" customWidth="1"/>
    <col min="1547" max="1547" width="10.36328125" style="5" customWidth="1"/>
    <col min="1548" max="1548" width="8.81640625" style="5"/>
    <col min="1549" max="1549" width="8.36328125" style="5" customWidth="1"/>
    <col min="1550" max="1550" width="8.08984375" style="5" customWidth="1"/>
    <col min="1551" max="1792" width="8.81640625" style="5"/>
    <col min="1793" max="1795" width="10.1796875" style="5" customWidth="1"/>
    <col min="1796" max="1796" width="8.81640625" style="5"/>
    <col min="1797" max="1797" width="8" style="5" customWidth="1"/>
    <col min="1798" max="1799" width="10.1796875" style="5" customWidth="1"/>
    <col min="1800" max="1800" width="8.81640625" style="5"/>
    <col min="1801" max="1801" width="8.1796875" style="5" customWidth="1"/>
    <col min="1802" max="1802" width="10.1796875" style="5" customWidth="1"/>
    <col min="1803" max="1803" width="10.36328125" style="5" customWidth="1"/>
    <col min="1804" max="1804" width="8.81640625" style="5"/>
    <col min="1805" max="1805" width="8.36328125" style="5" customWidth="1"/>
    <col min="1806" max="1806" width="8.08984375" style="5" customWidth="1"/>
    <col min="1807" max="2048" width="8.81640625" style="5"/>
    <col min="2049" max="2051" width="10.1796875" style="5" customWidth="1"/>
    <col min="2052" max="2052" width="8.81640625" style="5"/>
    <col min="2053" max="2053" width="8" style="5" customWidth="1"/>
    <col min="2054" max="2055" width="10.1796875" style="5" customWidth="1"/>
    <col min="2056" max="2056" width="8.81640625" style="5"/>
    <col min="2057" max="2057" width="8.1796875" style="5" customWidth="1"/>
    <col min="2058" max="2058" width="10.1796875" style="5" customWidth="1"/>
    <col min="2059" max="2059" width="10.36328125" style="5" customWidth="1"/>
    <col min="2060" max="2060" width="8.81640625" style="5"/>
    <col min="2061" max="2061" width="8.36328125" style="5" customWidth="1"/>
    <col min="2062" max="2062" width="8.08984375" style="5" customWidth="1"/>
    <col min="2063" max="2304" width="8.81640625" style="5"/>
    <col min="2305" max="2307" width="10.1796875" style="5" customWidth="1"/>
    <col min="2308" max="2308" width="8.81640625" style="5"/>
    <col min="2309" max="2309" width="8" style="5" customWidth="1"/>
    <col min="2310" max="2311" width="10.1796875" style="5" customWidth="1"/>
    <col min="2312" max="2312" width="8.81640625" style="5"/>
    <col min="2313" max="2313" width="8.1796875" style="5" customWidth="1"/>
    <col min="2314" max="2314" width="10.1796875" style="5" customWidth="1"/>
    <col min="2315" max="2315" width="10.36328125" style="5" customWidth="1"/>
    <col min="2316" max="2316" width="8.81640625" style="5"/>
    <col min="2317" max="2317" width="8.36328125" style="5" customWidth="1"/>
    <col min="2318" max="2318" width="8.08984375" style="5" customWidth="1"/>
    <col min="2319" max="2560" width="8.81640625" style="5"/>
    <col min="2561" max="2563" width="10.1796875" style="5" customWidth="1"/>
    <col min="2564" max="2564" width="8.81640625" style="5"/>
    <col min="2565" max="2565" width="8" style="5" customWidth="1"/>
    <col min="2566" max="2567" width="10.1796875" style="5" customWidth="1"/>
    <col min="2568" max="2568" width="8.81640625" style="5"/>
    <col min="2569" max="2569" width="8.1796875" style="5" customWidth="1"/>
    <col min="2570" max="2570" width="10.1796875" style="5" customWidth="1"/>
    <col min="2571" max="2571" width="10.36328125" style="5" customWidth="1"/>
    <col min="2572" max="2572" width="8.81640625" style="5"/>
    <col min="2573" max="2573" width="8.36328125" style="5" customWidth="1"/>
    <col min="2574" max="2574" width="8.08984375" style="5" customWidth="1"/>
    <col min="2575" max="2816" width="8.81640625" style="5"/>
    <col min="2817" max="2819" width="10.1796875" style="5" customWidth="1"/>
    <col min="2820" max="2820" width="8.81640625" style="5"/>
    <col min="2821" max="2821" width="8" style="5" customWidth="1"/>
    <col min="2822" max="2823" width="10.1796875" style="5" customWidth="1"/>
    <col min="2824" max="2824" width="8.81640625" style="5"/>
    <col min="2825" max="2825" width="8.1796875" style="5" customWidth="1"/>
    <col min="2826" max="2826" width="10.1796875" style="5" customWidth="1"/>
    <col min="2827" max="2827" width="10.36328125" style="5" customWidth="1"/>
    <col min="2828" max="2828" width="8.81640625" style="5"/>
    <col min="2829" max="2829" width="8.36328125" style="5" customWidth="1"/>
    <col min="2830" max="2830" width="8.08984375" style="5" customWidth="1"/>
    <col min="2831" max="3072" width="8.81640625" style="5"/>
    <col min="3073" max="3075" width="10.1796875" style="5" customWidth="1"/>
    <col min="3076" max="3076" width="8.81640625" style="5"/>
    <col min="3077" max="3077" width="8" style="5" customWidth="1"/>
    <col min="3078" max="3079" width="10.1796875" style="5" customWidth="1"/>
    <col min="3080" max="3080" width="8.81640625" style="5"/>
    <col min="3081" max="3081" width="8.1796875" style="5" customWidth="1"/>
    <col min="3082" max="3082" width="10.1796875" style="5" customWidth="1"/>
    <col min="3083" max="3083" width="10.36328125" style="5" customWidth="1"/>
    <col min="3084" max="3084" width="8.81640625" style="5"/>
    <col min="3085" max="3085" width="8.36328125" style="5" customWidth="1"/>
    <col min="3086" max="3086" width="8.08984375" style="5" customWidth="1"/>
    <col min="3087" max="3328" width="8.81640625" style="5"/>
    <col min="3329" max="3331" width="10.1796875" style="5" customWidth="1"/>
    <col min="3332" max="3332" width="8.81640625" style="5"/>
    <col min="3333" max="3333" width="8" style="5" customWidth="1"/>
    <col min="3334" max="3335" width="10.1796875" style="5" customWidth="1"/>
    <col min="3336" max="3336" width="8.81640625" style="5"/>
    <col min="3337" max="3337" width="8.1796875" style="5" customWidth="1"/>
    <col min="3338" max="3338" width="10.1796875" style="5" customWidth="1"/>
    <col min="3339" max="3339" width="10.36328125" style="5" customWidth="1"/>
    <col min="3340" max="3340" width="8.81640625" style="5"/>
    <col min="3341" max="3341" width="8.36328125" style="5" customWidth="1"/>
    <col min="3342" max="3342" width="8.08984375" style="5" customWidth="1"/>
    <col min="3343" max="3584" width="8.81640625" style="5"/>
    <col min="3585" max="3587" width="10.1796875" style="5" customWidth="1"/>
    <col min="3588" max="3588" width="8.81640625" style="5"/>
    <col min="3589" max="3589" width="8" style="5" customWidth="1"/>
    <col min="3590" max="3591" width="10.1796875" style="5" customWidth="1"/>
    <col min="3592" max="3592" width="8.81640625" style="5"/>
    <col min="3593" max="3593" width="8.1796875" style="5" customWidth="1"/>
    <col min="3594" max="3594" width="10.1796875" style="5" customWidth="1"/>
    <col min="3595" max="3595" width="10.36328125" style="5" customWidth="1"/>
    <col min="3596" max="3596" width="8.81640625" style="5"/>
    <col min="3597" max="3597" width="8.36328125" style="5" customWidth="1"/>
    <col min="3598" max="3598" width="8.08984375" style="5" customWidth="1"/>
    <col min="3599" max="3840" width="8.81640625" style="5"/>
    <col min="3841" max="3843" width="10.1796875" style="5" customWidth="1"/>
    <col min="3844" max="3844" width="8.81640625" style="5"/>
    <col min="3845" max="3845" width="8" style="5" customWidth="1"/>
    <col min="3846" max="3847" width="10.1796875" style="5" customWidth="1"/>
    <col min="3848" max="3848" width="8.81640625" style="5"/>
    <col min="3849" max="3849" width="8.1796875" style="5" customWidth="1"/>
    <col min="3850" max="3850" width="10.1796875" style="5" customWidth="1"/>
    <col min="3851" max="3851" width="10.36328125" style="5" customWidth="1"/>
    <col min="3852" max="3852" width="8.81640625" style="5"/>
    <col min="3853" max="3853" width="8.36328125" style="5" customWidth="1"/>
    <col min="3854" max="3854" width="8.08984375" style="5" customWidth="1"/>
    <col min="3855" max="4096" width="8.81640625" style="5"/>
    <col min="4097" max="4099" width="10.1796875" style="5" customWidth="1"/>
    <col min="4100" max="4100" width="8.81640625" style="5"/>
    <col min="4101" max="4101" width="8" style="5" customWidth="1"/>
    <col min="4102" max="4103" width="10.1796875" style="5" customWidth="1"/>
    <col min="4104" max="4104" width="8.81640625" style="5"/>
    <col min="4105" max="4105" width="8.1796875" style="5" customWidth="1"/>
    <col min="4106" max="4106" width="10.1796875" style="5" customWidth="1"/>
    <col min="4107" max="4107" width="10.36328125" style="5" customWidth="1"/>
    <col min="4108" max="4108" width="8.81640625" style="5"/>
    <col min="4109" max="4109" width="8.36328125" style="5" customWidth="1"/>
    <col min="4110" max="4110" width="8.08984375" style="5" customWidth="1"/>
    <col min="4111" max="4352" width="8.81640625" style="5"/>
    <col min="4353" max="4355" width="10.1796875" style="5" customWidth="1"/>
    <col min="4356" max="4356" width="8.81640625" style="5"/>
    <col min="4357" max="4357" width="8" style="5" customWidth="1"/>
    <col min="4358" max="4359" width="10.1796875" style="5" customWidth="1"/>
    <col min="4360" max="4360" width="8.81640625" style="5"/>
    <col min="4361" max="4361" width="8.1796875" style="5" customWidth="1"/>
    <col min="4362" max="4362" width="10.1796875" style="5" customWidth="1"/>
    <col min="4363" max="4363" width="10.36328125" style="5" customWidth="1"/>
    <col min="4364" max="4364" width="8.81640625" style="5"/>
    <col min="4365" max="4365" width="8.36328125" style="5" customWidth="1"/>
    <col min="4366" max="4366" width="8.08984375" style="5" customWidth="1"/>
    <col min="4367" max="4608" width="8.81640625" style="5"/>
    <col min="4609" max="4611" width="10.1796875" style="5" customWidth="1"/>
    <col min="4612" max="4612" width="8.81640625" style="5"/>
    <col min="4613" max="4613" width="8" style="5" customWidth="1"/>
    <col min="4614" max="4615" width="10.1796875" style="5" customWidth="1"/>
    <col min="4616" max="4616" width="8.81640625" style="5"/>
    <col min="4617" max="4617" width="8.1796875" style="5" customWidth="1"/>
    <col min="4618" max="4618" width="10.1796875" style="5" customWidth="1"/>
    <col min="4619" max="4619" width="10.36328125" style="5" customWidth="1"/>
    <col min="4620" max="4620" width="8.81640625" style="5"/>
    <col min="4621" max="4621" width="8.36328125" style="5" customWidth="1"/>
    <col min="4622" max="4622" width="8.08984375" style="5" customWidth="1"/>
    <col min="4623" max="4864" width="8.81640625" style="5"/>
    <col min="4865" max="4867" width="10.1796875" style="5" customWidth="1"/>
    <col min="4868" max="4868" width="8.81640625" style="5"/>
    <col min="4869" max="4869" width="8" style="5" customWidth="1"/>
    <col min="4870" max="4871" width="10.1796875" style="5" customWidth="1"/>
    <col min="4872" max="4872" width="8.81640625" style="5"/>
    <col min="4873" max="4873" width="8.1796875" style="5" customWidth="1"/>
    <col min="4874" max="4874" width="10.1796875" style="5" customWidth="1"/>
    <col min="4875" max="4875" width="10.36328125" style="5" customWidth="1"/>
    <col min="4876" max="4876" width="8.81640625" style="5"/>
    <col min="4877" max="4877" width="8.36328125" style="5" customWidth="1"/>
    <col min="4878" max="4878" width="8.08984375" style="5" customWidth="1"/>
    <col min="4879" max="5120" width="8.81640625" style="5"/>
    <col min="5121" max="5123" width="10.1796875" style="5" customWidth="1"/>
    <col min="5124" max="5124" width="8.81640625" style="5"/>
    <col min="5125" max="5125" width="8" style="5" customWidth="1"/>
    <col min="5126" max="5127" width="10.1796875" style="5" customWidth="1"/>
    <col min="5128" max="5128" width="8.81640625" style="5"/>
    <col min="5129" max="5129" width="8.1796875" style="5" customWidth="1"/>
    <col min="5130" max="5130" width="10.1796875" style="5" customWidth="1"/>
    <col min="5131" max="5131" width="10.36328125" style="5" customWidth="1"/>
    <col min="5132" max="5132" width="8.81640625" style="5"/>
    <col min="5133" max="5133" width="8.36328125" style="5" customWidth="1"/>
    <col min="5134" max="5134" width="8.08984375" style="5" customWidth="1"/>
    <col min="5135" max="5376" width="8.81640625" style="5"/>
    <col min="5377" max="5379" width="10.1796875" style="5" customWidth="1"/>
    <col min="5380" max="5380" width="8.81640625" style="5"/>
    <col min="5381" max="5381" width="8" style="5" customWidth="1"/>
    <col min="5382" max="5383" width="10.1796875" style="5" customWidth="1"/>
    <col min="5384" max="5384" width="8.81640625" style="5"/>
    <col min="5385" max="5385" width="8.1796875" style="5" customWidth="1"/>
    <col min="5386" max="5386" width="10.1796875" style="5" customWidth="1"/>
    <col min="5387" max="5387" width="10.36328125" style="5" customWidth="1"/>
    <col min="5388" max="5388" width="8.81640625" style="5"/>
    <col min="5389" max="5389" width="8.36328125" style="5" customWidth="1"/>
    <col min="5390" max="5390" width="8.08984375" style="5" customWidth="1"/>
    <col min="5391" max="5632" width="8.81640625" style="5"/>
    <col min="5633" max="5635" width="10.1796875" style="5" customWidth="1"/>
    <col min="5636" max="5636" width="8.81640625" style="5"/>
    <col min="5637" max="5637" width="8" style="5" customWidth="1"/>
    <col min="5638" max="5639" width="10.1796875" style="5" customWidth="1"/>
    <col min="5640" max="5640" width="8.81640625" style="5"/>
    <col min="5641" max="5641" width="8.1796875" style="5" customWidth="1"/>
    <col min="5642" max="5642" width="10.1796875" style="5" customWidth="1"/>
    <col min="5643" max="5643" width="10.36328125" style="5" customWidth="1"/>
    <col min="5644" max="5644" width="8.81640625" style="5"/>
    <col min="5645" max="5645" width="8.36328125" style="5" customWidth="1"/>
    <col min="5646" max="5646" width="8.08984375" style="5" customWidth="1"/>
    <col min="5647" max="5888" width="8.81640625" style="5"/>
    <col min="5889" max="5891" width="10.1796875" style="5" customWidth="1"/>
    <col min="5892" max="5892" width="8.81640625" style="5"/>
    <col min="5893" max="5893" width="8" style="5" customWidth="1"/>
    <col min="5894" max="5895" width="10.1796875" style="5" customWidth="1"/>
    <col min="5896" max="5896" width="8.81640625" style="5"/>
    <col min="5897" max="5897" width="8.1796875" style="5" customWidth="1"/>
    <col min="5898" max="5898" width="10.1796875" style="5" customWidth="1"/>
    <col min="5899" max="5899" width="10.36328125" style="5" customWidth="1"/>
    <col min="5900" max="5900" width="8.81640625" style="5"/>
    <col min="5901" max="5901" width="8.36328125" style="5" customWidth="1"/>
    <col min="5902" max="5902" width="8.08984375" style="5" customWidth="1"/>
    <col min="5903" max="6144" width="8.81640625" style="5"/>
    <col min="6145" max="6147" width="10.1796875" style="5" customWidth="1"/>
    <col min="6148" max="6148" width="8.81640625" style="5"/>
    <col min="6149" max="6149" width="8" style="5" customWidth="1"/>
    <col min="6150" max="6151" width="10.1796875" style="5" customWidth="1"/>
    <col min="6152" max="6152" width="8.81640625" style="5"/>
    <col min="6153" max="6153" width="8.1796875" style="5" customWidth="1"/>
    <col min="6154" max="6154" width="10.1796875" style="5" customWidth="1"/>
    <col min="6155" max="6155" width="10.36328125" style="5" customWidth="1"/>
    <col min="6156" max="6156" width="8.81640625" style="5"/>
    <col min="6157" max="6157" width="8.36328125" style="5" customWidth="1"/>
    <col min="6158" max="6158" width="8.08984375" style="5" customWidth="1"/>
    <col min="6159" max="6400" width="8.81640625" style="5"/>
    <col min="6401" max="6403" width="10.1796875" style="5" customWidth="1"/>
    <col min="6404" max="6404" width="8.81640625" style="5"/>
    <col min="6405" max="6405" width="8" style="5" customWidth="1"/>
    <col min="6406" max="6407" width="10.1796875" style="5" customWidth="1"/>
    <col min="6408" max="6408" width="8.81640625" style="5"/>
    <col min="6409" max="6409" width="8.1796875" style="5" customWidth="1"/>
    <col min="6410" max="6410" width="10.1796875" style="5" customWidth="1"/>
    <col min="6411" max="6411" width="10.36328125" style="5" customWidth="1"/>
    <col min="6412" max="6412" width="8.81640625" style="5"/>
    <col min="6413" max="6413" width="8.36328125" style="5" customWidth="1"/>
    <col min="6414" max="6414" width="8.08984375" style="5" customWidth="1"/>
    <col min="6415" max="6656" width="8.81640625" style="5"/>
    <col min="6657" max="6659" width="10.1796875" style="5" customWidth="1"/>
    <col min="6660" max="6660" width="8.81640625" style="5"/>
    <col min="6661" max="6661" width="8" style="5" customWidth="1"/>
    <col min="6662" max="6663" width="10.1796875" style="5" customWidth="1"/>
    <col min="6664" max="6664" width="8.81640625" style="5"/>
    <col min="6665" max="6665" width="8.1796875" style="5" customWidth="1"/>
    <col min="6666" max="6666" width="10.1796875" style="5" customWidth="1"/>
    <col min="6667" max="6667" width="10.36328125" style="5" customWidth="1"/>
    <col min="6668" max="6668" width="8.81640625" style="5"/>
    <col min="6669" max="6669" width="8.36328125" style="5" customWidth="1"/>
    <col min="6670" max="6670" width="8.08984375" style="5" customWidth="1"/>
    <col min="6671" max="6912" width="8.81640625" style="5"/>
    <col min="6913" max="6915" width="10.1796875" style="5" customWidth="1"/>
    <col min="6916" max="6916" width="8.81640625" style="5"/>
    <col min="6917" max="6917" width="8" style="5" customWidth="1"/>
    <col min="6918" max="6919" width="10.1796875" style="5" customWidth="1"/>
    <col min="6920" max="6920" width="8.81640625" style="5"/>
    <col min="6921" max="6921" width="8.1796875" style="5" customWidth="1"/>
    <col min="6922" max="6922" width="10.1796875" style="5" customWidth="1"/>
    <col min="6923" max="6923" width="10.36328125" style="5" customWidth="1"/>
    <col min="6924" max="6924" width="8.81640625" style="5"/>
    <col min="6925" max="6925" width="8.36328125" style="5" customWidth="1"/>
    <col min="6926" max="6926" width="8.08984375" style="5" customWidth="1"/>
    <col min="6927" max="7168" width="8.81640625" style="5"/>
    <col min="7169" max="7171" width="10.1796875" style="5" customWidth="1"/>
    <col min="7172" max="7172" width="8.81640625" style="5"/>
    <col min="7173" max="7173" width="8" style="5" customWidth="1"/>
    <col min="7174" max="7175" width="10.1796875" style="5" customWidth="1"/>
    <col min="7176" max="7176" width="8.81640625" style="5"/>
    <col min="7177" max="7177" width="8.1796875" style="5" customWidth="1"/>
    <col min="7178" max="7178" width="10.1796875" style="5" customWidth="1"/>
    <col min="7179" max="7179" width="10.36328125" style="5" customWidth="1"/>
    <col min="7180" max="7180" width="8.81640625" style="5"/>
    <col min="7181" max="7181" width="8.36328125" style="5" customWidth="1"/>
    <col min="7182" max="7182" width="8.08984375" style="5" customWidth="1"/>
    <col min="7183" max="7424" width="8.81640625" style="5"/>
    <col min="7425" max="7427" width="10.1796875" style="5" customWidth="1"/>
    <col min="7428" max="7428" width="8.81640625" style="5"/>
    <col min="7429" max="7429" width="8" style="5" customWidth="1"/>
    <col min="7430" max="7431" width="10.1796875" style="5" customWidth="1"/>
    <col min="7432" max="7432" width="8.81640625" style="5"/>
    <col min="7433" max="7433" width="8.1796875" style="5" customWidth="1"/>
    <col min="7434" max="7434" width="10.1796875" style="5" customWidth="1"/>
    <col min="7435" max="7435" width="10.36328125" style="5" customWidth="1"/>
    <col min="7436" max="7436" width="8.81640625" style="5"/>
    <col min="7437" max="7437" width="8.36328125" style="5" customWidth="1"/>
    <col min="7438" max="7438" width="8.08984375" style="5" customWidth="1"/>
    <col min="7439" max="7680" width="8.81640625" style="5"/>
    <col min="7681" max="7683" width="10.1796875" style="5" customWidth="1"/>
    <col min="7684" max="7684" width="8.81640625" style="5"/>
    <col min="7685" max="7685" width="8" style="5" customWidth="1"/>
    <col min="7686" max="7687" width="10.1796875" style="5" customWidth="1"/>
    <col min="7688" max="7688" width="8.81640625" style="5"/>
    <col min="7689" max="7689" width="8.1796875" style="5" customWidth="1"/>
    <col min="7690" max="7690" width="10.1796875" style="5" customWidth="1"/>
    <col min="7691" max="7691" width="10.36328125" style="5" customWidth="1"/>
    <col min="7692" max="7692" width="8.81640625" style="5"/>
    <col min="7693" max="7693" width="8.36328125" style="5" customWidth="1"/>
    <col min="7694" max="7694" width="8.08984375" style="5" customWidth="1"/>
    <col min="7695" max="7936" width="8.81640625" style="5"/>
    <col min="7937" max="7939" width="10.1796875" style="5" customWidth="1"/>
    <col min="7940" max="7940" width="8.81640625" style="5"/>
    <col min="7941" max="7941" width="8" style="5" customWidth="1"/>
    <col min="7942" max="7943" width="10.1796875" style="5" customWidth="1"/>
    <col min="7944" max="7944" width="8.81640625" style="5"/>
    <col min="7945" max="7945" width="8.1796875" style="5" customWidth="1"/>
    <col min="7946" max="7946" width="10.1796875" style="5" customWidth="1"/>
    <col min="7947" max="7947" width="10.36328125" style="5" customWidth="1"/>
    <col min="7948" max="7948" width="8.81640625" style="5"/>
    <col min="7949" max="7949" width="8.36328125" style="5" customWidth="1"/>
    <col min="7950" max="7950" width="8.08984375" style="5" customWidth="1"/>
    <col min="7951" max="8192" width="8.81640625" style="5"/>
    <col min="8193" max="8195" width="10.1796875" style="5" customWidth="1"/>
    <col min="8196" max="8196" width="8.81640625" style="5"/>
    <col min="8197" max="8197" width="8" style="5" customWidth="1"/>
    <col min="8198" max="8199" width="10.1796875" style="5" customWidth="1"/>
    <col min="8200" max="8200" width="8.81640625" style="5"/>
    <col min="8201" max="8201" width="8.1796875" style="5" customWidth="1"/>
    <col min="8202" max="8202" width="10.1796875" style="5" customWidth="1"/>
    <col min="8203" max="8203" width="10.36328125" style="5" customWidth="1"/>
    <col min="8204" max="8204" width="8.81640625" style="5"/>
    <col min="8205" max="8205" width="8.36328125" style="5" customWidth="1"/>
    <col min="8206" max="8206" width="8.08984375" style="5" customWidth="1"/>
    <col min="8207" max="8448" width="8.81640625" style="5"/>
    <col min="8449" max="8451" width="10.1796875" style="5" customWidth="1"/>
    <col min="8452" max="8452" width="8.81640625" style="5"/>
    <col min="8453" max="8453" width="8" style="5" customWidth="1"/>
    <col min="8454" max="8455" width="10.1796875" style="5" customWidth="1"/>
    <col min="8456" max="8456" width="8.81640625" style="5"/>
    <col min="8457" max="8457" width="8.1796875" style="5" customWidth="1"/>
    <col min="8458" max="8458" width="10.1796875" style="5" customWidth="1"/>
    <col min="8459" max="8459" width="10.36328125" style="5" customWidth="1"/>
    <col min="8460" max="8460" width="8.81640625" style="5"/>
    <col min="8461" max="8461" width="8.36328125" style="5" customWidth="1"/>
    <col min="8462" max="8462" width="8.08984375" style="5" customWidth="1"/>
    <col min="8463" max="8704" width="8.81640625" style="5"/>
    <col min="8705" max="8707" width="10.1796875" style="5" customWidth="1"/>
    <col min="8708" max="8708" width="8.81640625" style="5"/>
    <col min="8709" max="8709" width="8" style="5" customWidth="1"/>
    <col min="8710" max="8711" width="10.1796875" style="5" customWidth="1"/>
    <col min="8712" max="8712" width="8.81640625" style="5"/>
    <col min="8713" max="8713" width="8.1796875" style="5" customWidth="1"/>
    <col min="8714" max="8714" width="10.1796875" style="5" customWidth="1"/>
    <col min="8715" max="8715" width="10.36328125" style="5" customWidth="1"/>
    <col min="8716" max="8716" width="8.81640625" style="5"/>
    <col min="8717" max="8717" width="8.36328125" style="5" customWidth="1"/>
    <col min="8718" max="8718" width="8.08984375" style="5" customWidth="1"/>
    <col min="8719" max="8960" width="8.81640625" style="5"/>
    <col min="8961" max="8963" width="10.1796875" style="5" customWidth="1"/>
    <col min="8964" max="8964" width="8.81640625" style="5"/>
    <col min="8965" max="8965" width="8" style="5" customWidth="1"/>
    <col min="8966" max="8967" width="10.1796875" style="5" customWidth="1"/>
    <col min="8968" max="8968" width="8.81640625" style="5"/>
    <col min="8969" max="8969" width="8.1796875" style="5" customWidth="1"/>
    <col min="8970" max="8970" width="10.1796875" style="5" customWidth="1"/>
    <col min="8971" max="8971" width="10.36328125" style="5" customWidth="1"/>
    <col min="8972" max="8972" width="8.81640625" style="5"/>
    <col min="8973" max="8973" width="8.36328125" style="5" customWidth="1"/>
    <col min="8974" max="8974" width="8.08984375" style="5" customWidth="1"/>
    <col min="8975" max="9216" width="8.81640625" style="5"/>
    <col min="9217" max="9219" width="10.1796875" style="5" customWidth="1"/>
    <col min="9220" max="9220" width="8.81640625" style="5"/>
    <col min="9221" max="9221" width="8" style="5" customWidth="1"/>
    <col min="9222" max="9223" width="10.1796875" style="5" customWidth="1"/>
    <col min="9224" max="9224" width="8.81640625" style="5"/>
    <col min="9225" max="9225" width="8.1796875" style="5" customWidth="1"/>
    <col min="9226" max="9226" width="10.1796875" style="5" customWidth="1"/>
    <col min="9227" max="9227" width="10.36328125" style="5" customWidth="1"/>
    <col min="9228" max="9228" width="8.81640625" style="5"/>
    <col min="9229" max="9229" width="8.36328125" style="5" customWidth="1"/>
    <col min="9230" max="9230" width="8.08984375" style="5" customWidth="1"/>
    <col min="9231" max="9472" width="8.81640625" style="5"/>
    <col min="9473" max="9475" width="10.1796875" style="5" customWidth="1"/>
    <col min="9476" max="9476" width="8.81640625" style="5"/>
    <col min="9477" max="9477" width="8" style="5" customWidth="1"/>
    <col min="9478" max="9479" width="10.1796875" style="5" customWidth="1"/>
    <col min="9480" max="9480" width="8.81640625" style="5"/>
    <col min="9481" max="9481" width="8.1796875" style="5" customWidth="1"/>
    <col min="9482" max="9482" width="10.1796875" style="5" customWidth="1"/>
    <col min="9483" max="9483" width="10.36328125" style="5" customWidth="1"/>
    <col min="9484" max="9484" width="8.81640625" style="5"/>
    <col min="9485" max="9485" width="8.36328125" style="5" customWidth="1"/>
    <col min="9486" max="9486" width="8.08984375" style="5" customWidth="1"/>
    <col min="9487" max="9728" width="8.81640625" style="5"/>
    <col min="9729" max="9731" width="10.1796875" style="5" customWidth="1"/>
    <col min="9732" max="9732" width="8.81640625" style="5"/>
    <col min="9733" max="9733" width="8" style="5" customWidth="1"/>
    <col min="9734" max="9735" width="10.1796875" style="5" customWidth="1"/>
    <col min="9736" max="9736" width="8.81640625" style="5"/>
    <col min="9737" max="9737" width="8.1796875" style="5" customWidth="1"/>
    <col min="9738" max="9738" width="10.1796875" style="5" customWidth="1"/>
    <col min="9739" max="9739" width="10.36328125" style="5" customWidth="1"/>
    <col min="9740" max="9740" width="8.81640625" style="5"/>
    <col min="9741" max="9741" width="8.36328125" style="5" customWidth="1"/>
    <col min="9742" max="9742" width="8.08984375" style="5" customWidth="1"/>
    <col min="9743" max="9984" width="8.81640625" style="5"/>
    <col min="9985" max="9987" width="10.1796875" style="5" customWidth="1"/>
    <col min="9988" max="9988" width="8.81640625" style="5"/>
    <col min="9989" max="9989" width="8" style="5" customWidth="1"/>
    <col min="9990" max="9991" width="10.1796875" style="5" customWidth="1"/>
    <col min="9992" max="9992" width="8.81640625" style="5"/>
    <col min="9993" max="9993" width="8.1796875" style="5" customWidth="1"/>
    <col min="9994" max="9994" width="10.1796875" style="5" customWidth="1"/>
    <col min="9995" max="9995" width="10.36328125" style="5" customWidth="1"/>
    <col min="9996" max="9996" width="8.81640625" style="5"/>
    <col min="9997" max="9997" width="8.36328125" style="5" customWidth="1"/>
    <col min="9998" max="9998" width="8.08984375" style="5" customWidth="1"/>
    <col min="9999" max="10240" width="8.81640625" style="5"/>
    <col min="10241" max="10243" width="10.1796875" style="5" customWidth="1"/>
    <col min="10244" max="10244" width="8.81640625" style="5"/>
    <col min="10245" max="10245" width="8" style="5" customWidth="1"/>
    <col min="10246" max="10247" width="10.1796875" style="5" customWidth="1"/>
    <col min="10248" max="10248" width="8.81640625" style="5"/>
    <col min="10249" max="10249" width="8.1796875" style="5" customWidth="1"/>
    <col min="10250" max="10250" width="10.1796875" style="5" customWidth="1"/>
    <col min="10251" max="10251" width="10.36328125" style="5" customWidth="1"/>
    <col min="10252" max="10252" width="8.81640625" style="5"/>
    <col min="10253" max="10253" width="8.36328125" style="5" customWidth="1"/>
    <col min="10254" max="10254" width="8.08984375" style="5" customWidth="1"/>
    <col min="10255" max="10496" width="8.81640625" style="5"/>
    <col min="10497" max="10499" width="10.1796875" style="5" customWidth="1"/>
    <col min="10500" max="10500" width="8.81640625" style="5"/>
    <col min="10501" max="10501" width="8" style="5" customWidth="1"/>
    <col min="10502" max="10503" width="10.1796875" style="5" customWidth="1"/>
    <col min="10504" max="10504" width="8.81640625" style="5"/>
    <col min="10505" max="10505" width="8.1796875" style="5" customWidth="1"/>
    <col min="10506" max="10506" width="10.1796875" style="5" customWidth="1"/>
    <col min="10507" max="10507" width="10.36328125" style="5" customWidth="1"/>
    <col min="10508" max="10508" width="8.81640625" style="5"/>
    <col min="10509" max="10509" width="8.36328125" style="5" customWidth="1"/>
    <col min="10510" max="10510" width="8.08984375" style="5" customWidth="1"/>
    <col min="10511" max="10752" width="8.81640625" style="5"/>
    <col min="10753" max="10755" width="10.1796875" style="5" customWidth="1"/>
    <col min="10756" max="10756" width="8.81640625" style="5"/>
    <col min="10757" max="10757" width="8" style="5" customWidth="1"/>
    <col min="10758" max="10759" width="10.1796875" style="5" customWidth="1"/>
    <col min="10760" max="10760" width="8.81640625" style="5"/>
    <col min="10761" max="10761" width="8.1796875" style="5" customWidth="1"/>
    <col min="10762" max="10762" width="10.1796875" style="5" customWidth="1"/>
    <col min="10763" max="10763" width="10.36328125" style="5" customWidth="1"/>
    <col min="10764" max="10764" width="8.81640625" style="5"/>
    <col min="10765" max="10765" width="8.36328125" style="5" customWidth="1"/>
    <col min="10766" max="10766" width="8.08984375" style="5" customWidth="1"/>
    <col min="10767" max="11008" width="8.81640625" style="5"/>
    <col min="11009" max="11011" width="10.1796875" style="5" customWidth="1"/>
    <col min="11012" max="11012" width="8.81640625" style="5"/>
    <col min="11013" max="11013" width="8" style="5" customWidth="1"/>
    <col min="11014" max="11015" width="10.1796875" style="5" customWidth="1"/>
    <col min="11016" max="11016" width="8.81640625" style="5"/>
    <col min="11017" max="11017" width="8.1796875" style="5" customWidth="1"/>
    <col min="11018" max="11018" width="10.1796875" style="5" customWidth="1"/>
    <col min="11019" max="11019" width="10.36328125" style="5" customWidth="1"/>
    <col min="11020" max="11020" width="8.81640625" style="5"/>
    <col min="11021" max="11021" width="8.36328125" style="5" customWidth="1"/>
    <col min="11022" max="11022" width="8.08984375" style="5" customWidth="1"/>
    <col min="11023" max="11264" width="8.81640625" style="5"/>
    <col min="11265" max="11267" width="10.1796875" style="5" customWidth="1"/>
    <col min="11268" max="11268" width="8.81640625" style="5"/>
    <col min="11269" max="11269" width="8" style="5" customWidth="1"/>
    <col min="11270" max="11271" width="10.1796875" style="5" customWidth="1"/>
    <col min="11272" max="11272" width="8.81640625" style="5"/>
    <col min="11273" max="11273" width="8.1796875" style="5" customWidth="1"/>
    <col min="11274" max="11274" width="10.1796875" style="5" customWidth="1"/>
    <col min="11275" max="11275" width="10.36328125" style="5" customWidth="1"/>
    <col min="11276" max="11276" width="8.81640625" style="5"/>
    <col min="11277" max="11277" width="8.36328125" style="5" customWidth="1"/>
    <col min="11278" max="11278" width="8.08984375" style="5" customWidth="1"/>
    <col min="11279" max="11520" width="8.81640625" style="5"/>
    <col min="11521" max="11523" width="10.1796875" style="5" customWidth="1"/>
    <col min="11524" max="11524" width="8.81640625" style="5"/>
    <col min="11525" max="11525" width="8" style="5" customWidth="1"/>
    <col min="11526" max="11527" width="10.1796875" style="5" customWidth="1"/>
    <col min="11528" max="11528" width="8.81640625" style="5"/>
    <col min="11529" max="11529" width="8.1796875" style="5" customWidth="1"/>
    <col min="11530" max="11530" width="10.1796875" style="5" customWidth="1"/>
    <col min="11531" max="11531" width="10.36328125" style="5" customWidth="1"/>
    <col min="11532" max="11532" width="8.81640625" style="5"/>
    <col min="11533" max="11533" width="8.36328125" style="5" customWidth="1"/>
    <col min="11534" max="11534" width="8.08984375" style="5" customWidth="1"/>
    <col min="11535" max="11776" width="8.81640625" style="5"/>
    <col min="11777" max="11779" width="10.1796875" style="5" customWidth="1"/>
    <col min="11780" max="11780" width="8.81640625" style="5"/>
    <col min="11781" max="11781" width="8" style="5" customWidth="1"/>
    <col min="11782" max="11783" width="10.1796875" style="5" customWidth="1"/>
    <col min="11784" max="11784" width="8.81640625" style="5"/>
    <col min="11785" max="11785" width="8.1796875" style="5" customWidth="1"/>
    <col min="11786" max="11786" width="10.1796875" style="5" customWidth="1"/>
    <col min="11787" max="11787" width="10.36328125" style="5" customWidth="1"/>
    <col min="11788" max="11788" width="8.81640625" style="5"/>
    <col min="11789" max="11789" width="8.36328125" style="5" customWidth="1"/>
    <col min="11790" max="11790" width="8.08984375" style="5" customWidth="1"/>
    <col min="11791" max="12032" width="8.81640625" style="5"/>
    <col min="12033" max="12035" width="10.1796875" style="5" customWidth="1"/>
    <col min="12036" max="12036" width="8.81640625" style="5"/>
    <col min="12037" max="12037" width="8" style="5" customWidth="1"/>
    <col min="12038" max="12039" width="10.1796875" style="5" customWidth="1"/>
    <col min="12040" max="12040" width="8.81640625" style="5"/>
    <col min="12041" max="12041" width="8.1796875" style="5" customWidth="1"/>
    <col min="12042" max="12042" width="10.1796875" style="5" customWidth="1"/>
    <col min="12043" max="12043" width="10.36328125" style="5" customWidth="1"/>
    <col min="12044" max="12044" width="8.81640625" style="5"/>
    <col min="12045" max="12045" width="8.36328125" style="5" customWidth="1"/>
    <col min="12046" max="12046" width="8.08984375" style="5" customWidth="1"/>
    <col min="12047" max="12288" width="8.81640625" style="5"/>
    <col min="12289" max="12291" width="10.1796875" style="5" customWidth="1"/>
    <col min="12292" max="12292" width="8.81640625" style="5"/>
    <col min="12293" max="12293" width="8" style="5" customWidth="1"/>
    <col min="12294" max="12295" width="10.1796875" style="5" customWidth="1"/>
    <col min="12296" max="12296" width="8.81640625" style="5"/>
    <col min="12297" max="12297" width="8.1796875" style="5" customWidth="1"/>
    <col min="12298" max="12298" width="10.1796875" style="5" customWidth="1"/>
    <col min="12299" max="12299" width="10.36328125" style="5" customWidth="1"/>
    <col min="12300" max="12300" width="8.81640625" style="5"/>
    <col min="12301" max="12301" width="8.36328125" style="5" customWidth="1"/>
    <col min="12302" max="12302" width="8.08984375" style="5" customWidth="1"/>
    <col min="12303" max="12544" width="8.81640625" style="5"/>
    <col min="12545" max="12547" width="10.1796875" style="5" customWidth="1"/>
    <col min="12548" max="12548" width="8.81640625" style="5"/>
    <col min="12549" max="12549" width="8" style="5" customWidth="1"/>
    <col min="12550" max="12551" width="10.1796875" style="5" customWidth="1"/>
    <col min="12552" max="12552" width="8.81640625" style="5"/>
    <col min="12553" max="12553" width="8.1796875" style="5" customWidth="1"/>
    <col min="12554" max="12554" width="10.1796875" style="5" customWidth="1"/>
    <col min="12555" max="12555" width="10.36328125" style="5" customWidth="1"/>
    <col min="12556" max="12556" width="8.81640625" style="5"/>
    <col min="12557" max="12557" width="8.36328125" style="5" customWidth="1"/>
    <col min="12558" max="12558" width="8.08984375" style="5" customWidth="1"/>
    <col min="12559" max="12800" width="8.81640625" style="5"/>
    <col min="12801" max="12803" width="10.1796875" style="5" customWidth="1"/>
    <col min="12804" max="12804" width="8.81640625" style="5"/>
    <col min="12805" max="12805" width="8" style="5" customWidth="1"/>
    <col min="12806" max="12807" width="10.1796875" style="5" customWidth="1"/>
    <col min="12808" max="12808" width="8.81640625" style="5"/>
    <col min="12809" max="12809" width="8.1796875" style="5" customWidth="1"/>
    <col min="12810" max="12810" width="10.1796875" style="5" customWidth="1"/>
    <col min="12811" max="12811" width="10.36328125" style="5" customWidth="1"/>
    <col min="12812" max="12812" width="8.81640625" style="5"/>
    <col min="12813" max="12813" width="8.36328125" style="5" customWidth="1"/>
    <col min="12814" max="12814" width="8.08984375" style="5" customWidth="1"/>
    <col min="12815" max="13056" width="8.81640625" style="5"/>
    <col min="13057" max="13059" width="10.1796875" style="5" customWidth="1"/>
    <col min="13060" max="13060" width="8.81640625" style="5"/>
    <col min="13061" max="13061" width="8" style="5" customWidth="1"/>
    <col min="13062" max="13063" width="10.1796875" style="5" customWidth="1"/>
    <col min="13064" max="13064" width="8.81640625" style="5"/>
    <col min="13065" max="13065" width="8.1796875" style="5" customWidth="1"/>
    <col min="13066" max="13066" width="10.1796875" style="5" customWidth="1"/>
    <col min="13067" max="13067" width="10.36328125" style="5" customWidth="1"/>
    <col min="13068" max="13068" width="8.81640625" style="5"/>
    <col min="13069" max="13069" width="8.36328125" style="5" customWidth="1"/>
    <col min="13070" max="13070" width="8.08984375" style="5" customWidth="1"/>
    <col min="13071" max="13312" width="8.81640625" style="5"/>
    <col min="13313" max="13315" width="10.1796875" style="5" customWidth="1"/>
    <col min="13316" max="13316" width="8.81640625" style="5"/>
    <col min="13317" max="13317" width="8" style="5" customWidth="1"/>
    <col min="13318" max="13319" width="10.1796875" style="5" customWidth="1"/>
    <col min="13320" max="13320" width="8.81640625" style="5"/>
    <col min="13321" max="13321" width="8.1796875" style="5" customWidth="1"/>
    <col min="13322" max="13322" width="10.1796875" style="5" customWidth="1"/>
    <col min="13323" max="13323" width="10.36328125" style="5" customWidth="1"/>
    <col min="13324" max="13324" width="8.81640625" style="5"/>
    <col min="13325" max="13325" width="8.36328125" style="5" customWidth="1"/>
    <col min="13326" max="13326" width="8.08984375" style="5" customWidth="1"/>
    <col min="13327" max="13568" width="8.81640625" style="5"/>
    <col min="13569" max="13571" width="10.1796875" style="5" customWidth="1"/>
    <col min="13572" max="13572" width="8.81640625" style="5"/>
    <col min="13573" max="13573" width="8" style="5" customWidth="1"/>
    <col min="13574" max="13575" width="10.1796875" style="5" customWidth="1"/>
    <col min="13576" max="13576" width="8.81640625" style="5"/>
    <col min="13577" max="13577" width="8.1796875" style="5" customWidth="1"/>
    <col min="13578" max="13578" width="10.1796875" style="5" customWidth="1"/>
    <col min="13579" max="13579" width="10.36328125" style="5" customWidth="1"/>
    <col min="13580" max="13580" width="8.81640625" style="5"/>
    <col min="13581" max="13581" width="8.36328125" style="5" customWidth="1"/>
    <col min="13582" max="13582" width="8.08984375" style="5" customWidth="1"/>
    <col min="13583" max="13824" width="8.81640625" style="5"/>
    <col min="13825" max="13827" width="10.1796875" style="5" customWidth="1"/>
    <col min="13828" max="13828" width="8.81640625" style="5"/>
    <col min="13829" max="13829" width="8" style="5" customWidth="1"/>
    <col min="13830" max="13831" width="10.1796875" style="5" customWidth="1"/>
    <col min="13832" max="13832" width="8.81640625" style="5"/>
    <col min="13833" max="13833" width="8.1796875" style="5" customWidth="1"/>
    <col min="13834" max="13834" width="10.1796875" style="5" customWidth="1"/>
    <col min="13835" max="13835" width="10.36328125" style="5" customWidth="1"/>
    <col min="13836" max="13836" width="8.81640625" style="5"/>
    <col min="13837" max="13837" width="8.36328125" style="5" customWidth="1"/>
    <col min="13838" max="13838" width="8.08984375" style="5" customWidth="1"/>
    <col min="13839" max="14080" width="8.81640625" style="5"/>
    <col min="14081" max="14083" width="10.1796875" style="5" customWidth="1"/>
    <col min="14084" max="14084" width="8.81640625" style="5"/>
    <col min="14085" max="14085" width="8" style="5" customWidth="1"/>
    <col min="14086" max="14087" width="10.1796875" style="5" customWidth="1"/>
    <col min="14088" max="14088" width="8.81640625" style="5"/>
    <col min="14089" max="14089" width="8.1796875" style="5" customWidth="1"/>
    <col min="14090" max="14090" width="10.1796875" style="5" customWidth="1"/>
    <col min="14091" max="14091" width="10.36328125" style="5" customWidth="1"/>
    <col min="14092" max="14092" width="8.81640625" style="5"/>
    <col min="14093" max="14093" width="8.36328125" style="5" customWidth="1"/>
    <col min="14094" max="14094" width="8.08984375" style="5" customWidth="1"/>
    <col min="14095" max="14336" width="8.81640625" style="5"/>
    <col min="14337" max="14339" width="10.1796875" style="5" customWidth="1"/>
    <col min="14340" max="14340" width="8.81640625" style="5"/>
    <col min="14341" max="14341" width="8" style="5" customWidth="1"/>
    <col min="14342" max="14343" width="10.1796875" style="5" customWidth="1"/>
    <col min="14344" max="14344" width="8.81640625" style="5"/>
    <col min="14345" max="14345" width="8.1796875" style="5" customWidth="1"/>
    <col min="14346" max="14346" width="10.1796875" style="5" customWidth="1"/>
    <col min="14347" max="14347" width="10.36328125" style="5" customWidth="1"/>
    <col min="14348" max="14348" width="8.81640625" style="5"/>
    <col min="14349" max="14349" width="8.36328125" style="5" customWidth="1"/>
    <col min="14350" max="14350" width="8.08984375" style="5" customWidth="1"/>
    <col min="14351" max="14592" width="8.81640625" style="5"/>
    <col min="14593" max="14595" width="10.1796875" style="5" customWidth="1"/>
    <col min="14596" max="14596" width="8.81640625" style="5"/>
    <col min="14597" max="14597" width="8" style="5" customWidth="1"/>
    <col min="14598" max="14599" width="10.1796875" style="5" customWidth="1"/>
    <col min="14600" max="14600" width="8.81640625" style="5"/>
    <col min="14601" max="14601" width="8.1796875" style="5" customWidth="1"/>
    <col min="14602" max="14602" width="10.1796875" style="5" customWidth="1"/>
    <col min="14603" max="14603" width="10.36328125" style="5" customWidth="1"/>
    <col min="14604" max="14604" width="8.81640625" style="5"/>
    <col min="14605" max="14605" width="8.36328125" style="5" customWidth="1"/>
    <col min="14606" max="14606" width="8.08984375" style="5" customWidth="1"/>
    <col min="14607" max="14848" width="8.81640625" style="5"/>
    <col min="14849" max="14851" width="10.1796875" style="5" customWidth="1"/>
    <col min="14852" max="14852" width="8.81640625" style="5"/>
    <col min="14853" max="14853" width="8" style="5" customWidth="1"/>
    <col min="14854" max="14855" width="10.1796875" style="5" customWidth="1"/>
    <col min="14856" max="14856" width="8.81640625" style="5"/>
    <col min="14857" max="14857" width="8.1796875" style="5" customWidth="1"/>
    <col min="14858" max="14858" width="10.1796875" style="5" customWidth="1"/>
    <col min="14859" max="14859" width="10.36328125" style="5" customWidth="1"/>
    <col min="14860" max="14860" width="8.81640625" style="5"/>
    <col min="14861" max="14861" width="8.36328125" style="5" customWidth="1"/>
    <col min="14862" max="14862" width="8.08984375" style="5" customWidth="1"/>
    <col min="14863" max="15104" width="8.81640625" style="5"/>
    <col min="15105" max="15107" width="10.1796875" style="5" customWidth="1"/>
    <col min="15108" max="15108" width="8.81640625" style="5"/>
    <col min="15109" max="15109" width="8" style="5" customWidth="1"/>
    <col min="15110" max="15111" width="10.1796875" style="5" customWidth="1"/>
    <col min="15112" max="15112" width="8.81640625" style="5"/>
    <col min="15113" max="15113" width="8.1796875" style="5" customWidth="1"/>
    <col min="15114" max="15114" width="10.1796875" style="5" customWidth="1"/>
    <col min="15115" max="15115" width="10.36328125" style="5" customWidth="1"/>
    <col min="15116" max="15116" width="8.81640625" style="5"/>
    <col min="15117" max="15117" width="8.36328125" style="5" customWidth="1"/>
    <col min="15118" max="15118" width="8.08984375" style="5" customWidth="1"/>
    <col min="15119" max="15360" width="8.81640625" style="5"/>
    <col min="15361" max="15363" width="10.1796875" style="5" customWidth="1"/>
    <col min="15364" max="15364" width="8.81640625" style="5"/>
    <col min="15365" max="15365" width="8" style="5" customWidth="1"/>
    <col min="15366" max="15367" width="10.1796875" style="5" customWidth="1"/>
    <col min="15368" max="15368" width="8.81640625" style="5"/>
    <col min="15369" max="15369" width="8.1796875" style="5" customWidth="1"/>
    <col min="15370" max="15370" width="10.1796875" style="5" customWidth="1"/>
    <col min="15371" max="15371" width="10.36328125" style="5" customWidth="1"/>
    <col min="15372" max="15372" width="8.81640625" style="5"/>
    <col min="15373" max="15373" width="8.36328125" style="5" customWidth="1"/>
    <col min="15374" max="15374" width="8.08984375" style="5" customWidth="1"/>
    <col min="15375" max="15616" width="8.81640625" style="5"/>
    <col min="15617" max="15619" width="10.1796875" style="5" customWidth="1"/>
    <col min="15620" max="15620" width="8.81640625" style="5"/>
    <col min="15621" max="15621" width="8" style="5" customWidth="1"/>
    <col min="15622" max="15623" width="10.1796875" style="5" customWidth="1"/>
    <col min="15624" max="15624" width="8.81640625" style="5"/>
    <col min="15625" max="15625" width="8.1796875" style="5" customWidth="1"/>
    <col min="15626" max="15626" width="10.1796875" style="5" customWidth="1"/>
    <col min="15627" max="15627" width="10.36328125" style="5" customWidth="1"/>
    <col min="15628" max="15628" width="8.81640625" style="5"/>
    <col min="15629" max="15629" width="8.36328125" style="5" customWidth="1"/>
    <col min="15630" max="15630" width="8.08984375" style="5" customWidth="1"/>
    <col min="15631" max="15872" width="8.81640625" style="5"/>
    <col min="15873" max="15875" width="10.1796875" style="5" customWidth="1"/>
    <col min="15876" max="15876" width="8.81640625" style="5"/>
    <col min="15877" max="15877" width="8" style="5" customWidth="1"/>
    <col min="15878" max="15879" width="10.1796875" style="5" customWidth="1"/>
    <col min="15880" max="15880" width="8.81640625" style="5"/>
    <col min="15881" max="15881" width="8.1796875" style="5" customWidth="1"/>
    <col min="15882" max="15882" width="10.1796875" style="5" customWidth="1"/>
    <col min="15883" max="15883" width="10.36328125" style="5" customWidth="1"/>
    <col min="15884" max="15884" width="8.81640625" style="5"/>
    <col min="15885" max="15885" width="8.36328125" style="5" customWidth="1"/>
    <col min="15886" max="15886" width="8.08984375" style="5" customWidth="1"/>
    <col min="15887" max="16128" width="8.81640625" style="5"/>
    <col min="16129" max="16131" width="10.1796875" style="5" customWidth="1"/>
    <col min="16132" max="16132" width="8.81640625" style="5"/>
    <col min="16133" max="16133" width="8" style="5" customWidth="1"/>
    <col min="16134" max="16135" width="10.1796875" style="5" customWidth="1"/>
    <col min="16136" max="16136" width="8.81640625" style="5"/>
    <col min="16137" max="16137" width="8.1796875" style="5" customWidth="1"/>
    <col min="16138" max="16138" width="10.1796875" style="5" customWidth="1"/>
    <col min="16139" max="16139" width="10.36328125" style="5" customWidth="1"/>
    <col min="16140" max="16140" width="8.81640625" style="5"/>
    <col min="16141" max="16141" width="8.36328125" style="5" customWidth="1"/>
    <col min="16142" max="16142" width="8.08984375" style="5" customWidth="1"/>
    <col min="16143" max="16384" width="8.81640625" style="5"/>
  </cols>
  <sheetData>
    <row r="1" spans="1:11" ht="27" customHeight="1" x14ac:dyDescent="0.2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x14ac:dyDescent="0.2">
      <c r="K2" s="24"/>
    </row>
    <row r="3" spans="1:11" x14ac:dyDescent="0.2">
      <c r="A3" s="22" t="s">
        <v>59</v>
      </c>
      <c r="K3" s="6" t="s">
        <v>66</v>
      </c>
    </row>
    <row r="4" spans="1:11" x14ac:dyDescent="0.2">
      <c r="A4" s="99" t="s">
        <v>67</v>
      </c>
      <c r="B4" s="103" t="s">
        <v>60</v>
      </c>
      <c r="C4" s="104"/>
      <c r="D4" s="104"/>
      <c r="E4" s="105"/>
      <c r="F4" s="103" t="s">
        <v>61</v>
      </c>
      <c r="G4" s="104"/>
      <c r="H4" s="104"/>
      <c r="I4" s="105"/>
      <c r="J4" s="102" t="s">
        <v>62</v>
      </c>
      <c r="K4" s="99" t="s">
        <v>376</v>
      </c>
    </row>
    <row r="5" spans="1:11" ht="25.2" customHeight="1" x14ac:dyDescent="0.2">
      <c r="A5" s="99"/>
      <c r="B5" s="3" t="s">
        <v>73</v>
      </c>
      <c r="C5" s="3" t="s">
        <v>74</v>
      </c>
      <c r="D5" s="3" t="s">
        <v>63</v>
      </c>
      <c r="E5" s="75" t="s">
        <v>378</v>
      </c>
      <c r="F5" s="3" t="s">
        <v>75</v>
      </c>
      <c r="G5" s="3" t="s">
        <v>76</v>
      </c>
      <c r="H5" s="3" t="s">
        <v>64</v>
      </c>
      <c r="I5" s="75" t="s">
        <v>378</v>
      </c>
      <c r="J5" s="99"/>
      <c r="K5" s="99"/>
    </row>
    <row r="6" spans="1:11" ht="22.95" customHeight="1" x14ac:dyDescent="0.2">
      <c r="A6" s="34" t="s">
        <v>65</v>
      </c>
      <c r="B6" s="13">
        <v>179</v>
      </c>
      <c r="C6" s="13">
        <v>121</v>
      </c>
      <c r="D6" s="76">
        <f>B6-C6</f>
        <v>58</v>
      </c>
      <c r="E6" s="77">
        <f>D6/K6*1000</f>
        <v>3.3894343151005146</v>
      </c>
      <c r="F6" s="13">
        <v>1084</v>
      </c>
      <c r="G6" s="13">
        <v>924</v>
      </c>
      <c r="H6" s="76">
        <f t="shared" ref="H6:H11" si="0">F6-G6</f>
        <v>160</v>
      </c>
      <c r="I6" s="77">
        <f>H6/K6*1000</f>
        <v>9.3501636278634876</v>
      </c>
      <c r="J6" s="13">
        <v>310</v>
      </c>
      <c r="K6" s="13">
        <v>17112</v>
      </c>
    </row>
    <row r="7" spans="1:11" ht="22.95" customHeight="1" x14ac:dyDescent="0.2">
      <c r="A7" s="36" t="s">
        <v>68</v>
      </c>
      <c r="B7" s="12">
        <v>179</v>
      </c>
      <c r="C7" s="12">
        <v>148</v>
      </c>
      <c r="D7" s="78">
        <f>B7-C7</f>
        <v>31</v>
      </c>
      <c r="E7" s="79">
        <f t="shared" ref="E7:E11" si="1">D7/K7*1000</f>
        <v>1.7877739331026528</v>
      </c>
      <c r="F7" s="12">
        <v>1187</v>
      </c>
      <c r="G7" s="12">
        <v>1050</v>
      </c>
      <c r="H7" s="78">
        <f>F7-G7</f>
        <v>137</v>
      </c>
      <c r="I7" s="79">
        <f t="shared" ref="I7:I11" si="2">H7/K7*1000</f>
        <v>7.9008073817762403</v>
      </c>
      <c r="J7" s="12">
        <v>228</v>
      </c>
      <c r="K7" s="12">
        <v>17340</v>
      </c>
    </row>
    <row r="8" spans="1:11" ht="22.95" customHeight="1" x14ac:dyDescent="0.2">
      <c r="A8" s="36" t="s">
        <v>69</v>
      </c>
      <c r="B8" s="12">
        <v>158</v>
      </c>
      <c r="C8" s="12">
        <v>125</v>
      </c>
      <c r="D8" s="78">
        <f t="shared" ref="D8:D11" si="3">B8-C8</f>
        <v>33</v>
      </c>
      <c r="E8" s="79">
        <f t="shared" si="1"/>
        <v>1.8846373500856652</v>
      </c>
      <c r="F8" s="12">
        <v>1234</v>
      </c>
      <c r="G8" s="12">
        <v>953</v>
      </c>
      <c r="H8" s="78">
        <f t="shared" si="0"/>
        <v>281</v>
      </c>
      <c r="I8" s="79">
        <f t="shared" si="2"/>
        <v>16.047972587093088</v>
      </c>
      <c r="J8" s="12">
        <v>170</v>
      </c>
      <c r="K8" s="12">
        <v>17510</v>
      </c>
    </row>
    <row r="9" spans="1:11" ht="22.95" customHeight="1" x14ac:dyDescent="0.2">
      <c r="A9" s="36" t="s">
        <v>70</v>
      </c>
      <c r="B9" s="12">
        <v>159</v>
      </c>
      <c r="C9" s="12">
        <v>137</v>
      </c>
      <c r="D9" s="78">
        <f t="shared" si="3"/>
        <v>22</v>
      </c>
      <c r="E9" s="79">
        <f t="shared" si="1"/>
        <v>1.2344986252174399</v>
      </c>
      <c r="F9" s="12">
        <v>1032</v>
      </c>
      <c r="G9" s="12">
        <v>987</v>
      </c>
      <c r="H9" s="78">
        <f t="shared" si="0"/>
        <v>45</v>
      </c>
      <c r="I9" s="79">
        <f t="shared" si="2"/>
        <v>2.5251108243084004</v>
      </c>
      <c r="J9" s="12">
        <v>311</v>
      </c>
      <c r="K9" s="12">
        <v>17821</v>
      </c>
    </row>
    <row r="10" spans="1:11" ht="22.95" customHeight="1" x14ac:dyDescent="0.2">
      <c r="A10" s="36" t="s">
        <v>71</v>
      </c>
      <c r="B10" s="12">
        <v>164</v>
      </c>
      <c r="C10" s="12">
        <v>179</v>
      </c>
      <c r="D10" s="78">
        <f>B10-C10</f>
        <v>-15</v>
      </c>
      <c r="E10" s="79">
        <f t="shared" si="1"/>
        <v>-0.83836351441985246</v>
      </c>
      <c r="F10" s="12">
        <v>1030</v>
      </c>
      <c r="G10" s="12">
        <v>963</v>
      </c>
      <c r="H10" s="78">
        <f t="shared" si="0"/>
        <v>67</v>
      </c>
      <c r="I10" s="79">
        <f t="shared" si="2"/>
        <v>3.7446903644086742</v>
      </c>
      <c r="J10" s="12">
        <v>71</v>
      </c>
      <c r="K10" s="12">
        <v>17892</v>
      </c>
    </row>
    <row r="11" spans="1:11" ht="22.95" customHeight="1" x14ac:dyDescent="0.2">
      <c r="A11" s="35" t="s">
        <v>72</v>
      </c>
      <c r="B11" s="19">
        <v>163</v>
      </c>
      <c r="C11" s="19">
        <v>179</v>
      </c>
      <c r="D11" s="80">
        <f t="shared" si="3"/>
        <v>-16</v>
      </c>
      <c r="E11" s="81">
        <f t="shared" si="1"/>
        <v>-0.89206066012488849</v>
      </c>
      <c r="F11" s="19">
        <v>975</v>
      </c>
      <c r="G11" s="19">
        <v>962</v>
      </c>
      <c r="H11" s="80">
        <f t="shared" si="0"/>
        <v>13</v>
      </c>
      <c r="I11" s="81">
        <f t="shared" si="2"/>
        <v>0.72479928635147184</v>
      </c>
      <c r="J11" s="19">
        <v>44</v>
      </c>
      <c r="K11" s="19">
        <v>17936</v>
      </c>
    </row>
    <row r="12" spans="1:11" x14ac:dyDescent="0.2">
      <c r="K12" s="6" t="s">
        <v>24</v>
      </c>
    </row>
    <row r="13" spans="1:11" x14ac:dyDescent="0.2">
      <c r="A13" s="134" t="s">
        <v>372</v>
      </c>
      <c r="B13" s="86" t="s">
        <v>373</v>
      </c>
      <c r="C13" s="101" t="s">
        <v>374</v>
      </c>
      <c r="E13" s="134" t="s">
        <v>382</v>
      </c>
      <c r="F13" s="86" t="s">
        <v>375</v>
      </c>
      <c r="G13" s="101" t="s">
        <v>374</v>
      </c>
    </row>
    <row r="14" spans="1:11" x14ac:dyDescent="0.2">
      <c r="A14" s="134"/>
      <c r="B14" s="87" t="s">
        <v>376</v>
      </c>
      <c r="C14" s="101"/>
      <c r="E14" s="134"/>
      <c r="F14" s="87" t="s">
        <v>376</v>
      </c>
      <c r="G14" s="101"/>
      <c r="I14" s="22" t="s">
        <v>377</v>
      </c>
      <c r="J14" s="22"/>
    </row>
  </sheetData>
  <mergeCells count="10">
    <mergeCell ref="C13:C14"/>
    <mergeCell ref="G13:G14"/>
    <mergeCell ref="K4:K5"/>
    <mergeCell ref="A1:K1"/>
    <mergeCell ref="A4:A5"/>
    <mergeCell ref="J4:J5"/>
    <mergeCell ref="B4:E4"/>
    <mergeCell ref="F4:I4"/>
    <mergeCell ref="E13:E14"/>
    <mergeCell ref="A13:A1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96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B27D-22C6-493F-974A-2BA873343A13}">
  <dimension ref="A1:G17"/>
  <sheetViews>
    <sheetView view="pageBreakPreview" topLeftCell="A13" zoomScaleNormal="75" zoomScaleSheetLayoutView="100" workbookViewId="0">
      <selection activeCell="E17" sqref="E17"/>
    </sheetView>
  </sheetViews>
  <sheetFormatPr defaultRowHeight="13.2" x14ac:dyDescent="0.2"/>
  <cols>
    <col min="1" max="1" width="10.1796875" style="5" bestFit="1" customWidth="1"/>
    <col min="2" max="256" width="8.7265625" style="5"/>
    <col min="257" max="257" width="10.1796875" style="5" bestFit="1" customWidth="1"/>
    <col min="258" max="512" width="8.7265625" style="5"/>
    <col min="513" max="513" width="10.1796875" style="5" bestFit="1" customWidth="1"/>
    <col min="514" max="768" width="8.7265625" style="5"/>
    <col min="769" max="769" width="10.1796875" style="5" bestFit="1" customWidth="1"/>
    <col min="770" max="1024" width="8.7265625" style="5"/>
    <col min="1025" max="1025" width="10.1796875" style="5" bestFit="1" customWidth="1"/>
    <col min="1026" max="1280" width="8.7265625" style="5"/>
    <col min="1281" max="1281" width="10.1796875" style="5" bestFit="1" customWidth="1"/>
    <col min="1282" max="1536" width="8.7265625" style="5"/>
    <col min="1537" max="1537" width="10.1796875" style="5" bestFit="1" customWidth="1"/>
    <col min="1538" max="1792" width="8.7265625" style="5"/>
    <col min="1793" max="1793" width="10.1796875" style="5" bestFit="1" customWidth="1"/>
    <col min="1794" max="2048" width="8.7265625" style="5"/>
    <col min="2049" max="2049" width="10.1796875" style="5" bestFit="1" customWidth="1"/>
    <col min="2050" max="2304" width="8.7265625" style="5"/>
    <col min="2305" max="2305" width="10.1796875" style="5" bestFit="1" customWidth="1"/>
    <col min="2306" max="2560" width="8.7265625" style="5"/>
    <col min="2561" max="2561" width="10.1796875" style="5" bestFit="1" customWidth="1"/>
    <col min="2562" max="2816" width="8.7265625" style="5"/>
    <col min="2817" max="2817" width="10.1796875" style="5" bestFit="1" customWidth="1"/>
    <col min="2818" max="3072" width="8.7265625" style="5"/>
    <col min="3073" max="3073" width="10.1796875" style="5" bestFit="1" customWidth="1"/>
    <col min="3074" max="3328" width="8.7265625" style="5"/>
    <col min="3329" max="3329" width="10.1796875" style="5" bestFit="1" customWidth="1"/>
    <col min="3330" max="3584" width="8.7265625" style="5"/>
    <col min="3585" max="3585" width="10.1796875" style="5" bestFit="1" customWidth="1"/>
    <col min="3586" max="3840" width="8.7265625" style="5"/>
    <col min="3841" max="3841" width="10.1796875" style="5" bestFit="1" customWidth="1"/>
    <col min="3842" max="4096" width="8.7265625" style="5"/>
    <col min="4097" max="4097" width="10.1796875" style="5" bestFit="1" customWidth="1"/>
    <col min="4098" max="4352" width="8.7265625" style="5"/>
    <col min="4353" max="4353" width="10.1796875" style="5" bestFit="1" customWidth="1"/>
    <col min="4354" max="4608" width="8.7265625" style="5"/>
    <col min="4609" max="4609" width="10.1796875" style="5" bestFit="1" customWidth="1"/>
    <col min="4610" max="4864" width="8.7265625" style="5"/>
    <col min="4865" max="4865" width="10.1796875" style="5" bestFit="1" customWidth="1"/>
    <col min="4866" max="5120" width="8.7265625" style="5"/>
    <col min="5121" max="5121" width="10.1796875" style="5" bestFit="1" customWidth="1"/>
    <col min="5122" max="5376" width="8.7265625" style="5"/>
    <col min="5377" max="5377" width="10.1796875" style="5" bestFit="1" customWidth="1"/>
    <col min="5378" max="5632" width="8.7265625" style="5"/>
    <col min="5633" max="5633" width="10.1796875" style="5" bestFit="1" customWidth="1"/>
    <col min="5634" max="5888" width="8.7265625" style="5"/>
    <col min="5889" max="5889" width="10.1796875" style="5" bestFit="1" customWidth="1"/>
    <col min="5890" max="6144" width="8.7265625" style="5"/>
    <col min="6145" max="6145" width="10.1796875" style="5" bestFit="1" customWidth="1"/>
    <col min="6146" max="6400" width="8.7265625" style="5"/>
    <col min="6401" max="6401" width="10.1796875" style="5" bestFit="1" customWidth="1"/>
    <col min="6402" max="6656" width="8.7265625" style="5"/>
    <col min="6657" max="6657" width="10.1796875" style="5" bestFit="1" customWidth="1"/>
    <col min="6658" max="6912" width="8.7265625" style="5"/>
    <col min="6913" max="6913" width="10.1796875" style="5" bestFit="1" customWidth="1"/>
    <col min="6914" max="7168" width="8.7265625" style="5"/>
    <col min="7169" max="7169" width="10.1796875" style="5" bestFit="1" customWidth="1"/>
    <col min="7170" max="7424" width="8.7265625" style="5"/>
    <col min="7425" max="7425" width="10.1796875" style="5" bestFit="1" customWidth="1"/>
    <col min="7426" max="7680" width="8.7265625" style="5"/>
    <col min="7681" max="7681" width="10.1796875" style="5" bestFit="1" customWidth="1"/>
    <col min="7682" max="7936" width="8.7265625" style="5"/>
    <col min="7937" max="7937" width="10.1796875" style="5" bestFit="1" customWidth="1"/>
    <col min="7938" max="8192" width="8.7265625" style="5"/>
    <col min="8193" max="8193" width="10.1796875" style="5" bestFit="1" customWidth="1"/>
    <col min="8194" max="8448" width="8.7265625" style="5"/>
    <col min="8449" max="8449" width="10.1796875" style="5" bestFit="1" customWidth="1"/>
    <col min="8450" max="8704" width="8.7265625" style="5"/>
    <col min="8705" max="8705" width="10.1796875" style="5" bestFit="1" customWidth="1"/>
    <col min="8706" max="8960" width="8.7265625" style="5"/>
    <col min="8961" max="8961" width="10.1796875" style="5" bestFit="1" customWidth="1"/>
    <col min="8962" max="9216" width="8.7265625" style="5"/>
    <col min="9217" max="9217" width="10.1796875" style="5" bestFit="1" customWidth="1"/>
    <col min="9218" max="9472" width="8.7265625" style="5"/>
    <col min="9473" max="9473" width="10.1796875" style="5" bestFit="1" customWidth="1"/>
    <col min="9474" max="9728" width="8.7265625" style="5"/>
    <col min="9729" max="9729" width="10.1796875" style="5" bestFit="1" customWidth="1"/>
    <col min="9730" max="9984" width="8.7265625" style="5"/>
    <col min="9985" max="9985" width="10.1796875" style="5" bestFit="1" customWidth="1"/>
    <col min="9986" max="10240" width="8.7265625" style="5"/>
    <col min="10241" max="10241" width="10.1796875" style="5" bestFit="1" customWidth="1"/>
    <col min="10242" max="10496" width="8.7265625" style="5"/>
    <col min="10497" max="10497" width="10.1796875" style="5" bestFit="1" customWidth="1"/>
    <col min="10498" max="10752" width="8.7265625" style="5"/>
    <col min="10753" max="10753" width="10.1796875" style="5" bestFit="1" customWidth="1"/>
    <col min="10754" max="11008" width="8.7265625" style="5"/>
    <col min="11009" max="11009" width="10.1796875" style="5" bestFit="1" customWidth="1"/>
    <col min="11010" max="11264" width="8.7265625" style="5"/>
    <col min="11265" max="11265" width="10.1796875" style="5" bestFit="1" customWidth="1"/>
    <col min="11266" max="11520" width="8.7265625" style="5"/>
    <col min="11521" max="11521" width="10.1796875" style="5" bestFit="1" customWidth="1"/>
    <col min="11522" max="11776" width="8.7265625" style="5"/>
    <col min="11777" max="11777" width="10.1796875" style="5" bestFit="1" customWidth="1"/>
    <col min="11778" max="12032" width="8.7265625" style="5"/>
    <col min="12033" max="12033" width="10.1796875" style="5" bestFit="1" customWidth="1"/>
    <col min="12034" max="12288" width="8.7265625" style="5"/>
    <col min="12289" max="12289" width="10.1796875" style="5" bestFit="1" customWidth="1"/>
    <col min="12290" max="12544" width="8.7265625" style="5"/>
    <col min="12545" max="12545" width="10.1796875" style="5" bestFit="1" customWidth="1"/>
    <col min="12546" max="12800" width="8.7265625" style="5"/>
    <col min="12801" max="12801" width="10.1796875" style="5" bestFit="1" customWidth="1"/>
    <col min="12802" max="13056" width="8.7265625" style="5"/>
    <col min="13057" max="13057" width="10.1796875" style="5" bestFit="1" customWidth="1"/>
    <col min="13058" max="13312" width="8.7265625" style="5"/>
    <col min="13313" max="13313" width="10.1796875" style="5" bestFit="1" customWidth="1"/>
    <col min="13314" max="13568" width="8.7265625" style="5"/>
    <col min="13569" max="13569" width="10.1796875" style="5" bestFit="1" customWidth="1"/>
    <col min="13570" max="13824" width="8.7265625" style="5"/>
    <col min="13825" max="13825" width="10.1796875" style="5" bestFit="1" customWidth="1"/>
    <col min="13826" max="14080" width="8.7265625" style="5"/>
    <col min="14081" max="14081" width="10.1796875" style="5" bestFit="1" customWidth="1"/>
    <col min="14082" max="14336" width="8.7265625" style="5"/>
    <col min="14337" max="14337" width="10.1796875" style="5" bestFit="1" customWidth="1"/>
    <col min="14338" max="14592" width="8.7265625" style="5"/>
    <col min="14593" max="14593" width="10.1796875" style="5" bestFit="1" customWidth="1"/>
    <col min="14594" max="14848" width="8.7265625" style="5"/>
    <col min="14849" max="14849" width="10.1796875" style="5" bestFit="1" customWidth="1"/>
    <col min="14850" max="15104" width="8.7265625" style="5"/>
    <col min="15105" max="15105" width="10.1796875" style="5" bestFit="1" customWidth="1"/>
    <col min="15106" max="15360" width="8.7265625" style="5"/>
    <col min="15361" max="15361" width="10.1796875" style="5" bestFit="1" customWidth="1"/>
    <col min="15362" max="15616" width="8.7265625" style="5"/>
    <col min="15617" max="15617" width="10.1796875" style="5" bestFit="1" customWidth="1"/>
    <col min="15618" max="15872" width="8.7265625" style="5"/>
    <col min="15873" max="15873" width="10.1796875" style="5" bestFit="1" customWidth="1"/>
    <col min="15874" max="16128" width="8.7265625" style="5"/>
    <col min="16129" max="16129" width="10.1796875" style="5" bestFit="1" customWidth="1"/>
    <col min="16130" max="16384" width="8.7265625" style="5"/>
  </cols>
  <sheetData>
    <row r="1" spans="1:7" ht="27" customHeight="1" x14ac:dyDescent="0.2">
      <c r="A1" s="98" t="s">
        <v>379</v>
      </c>
      <c r="B1" s="98"/>
      <c r="C1" s="98"/>
      <c r="D1" s="98"/>
      <c r="E1" s="98"/>
      <c r="F1" s="98"/>
      <c r="G1" s="98"/>
    </row>
    <row r="2" spans="1:7" x14ac:dyDescent="0.2">
      <c r="G2" s="6" t="s">
        <v>354</v>
      </c>
    </row>
    <row r="3" spans="1:7" x14ac:dyDescent="0.2">
      <c r="A3" s="3" t="s">
        <v>2</v>
      </c>
      <c r="B3" s="3" t="s">
        <v>7</v>
      </c>
      <c r="C3" s="3" t="s">
        <v>355</v>
      </c>
      <c r="D3" s="3" t="s">
        <v>356</v>
      </c>
      <c r="E3" s="3" t="s">
        <v>357</v>
      </c>
      <c r="F3" s="3" t="s">
        <v>358</v>
      </c>
      <c r="G3" s="3" t="s">
        <v>137</v>
      </c>
    </row>
    <row r="4" spans="1:7" ht="22.95" customHeight="1" x14ac:dyDescent="0.2">
      <c r="A4" s="36" t="s">
        <v>359</v>
      </c>
      <c r="B4" s="13">
        <f t="shared" ref="B4:B10" si="0">SUM(C4:G4)</f>
        <v>279</v>
      </c>
      <c r="C4" s="13">
        <v>119</v>
      </c>
      <c r="D4" s="13">
        <v>57</v>
      </c>
      <c r="E4" s="13">
        <v>15</v>
      </c>
      <c r="F4" s="13">
        <v>53</v>
      </c>
      <c r="G4" s="13">
        <v>35</v>
      </c>
    </row>
    <row r="5" spans="1:7" ht="22.95" customHeight="1" x14ac:dyDescent="0.2">
      <c r="A5" s="36" t="s">
        <v>360</v>
      </c>
      <c r="B5" s="12">
        <f t="shared" si="0"/>
        <v>281</v>
      </c>
      <c r="C5" s="12">
        <v>119</v>
      </c>
      <c r="D5" s="12">
        <v>64</v>
      </c>
      <c r="E5" s="12">
        <v>14</v>
      </c>
      <c r="F5" s="12">
        <v>49</v>
      </c>
      <c r="G5" s="12">
        <v>35</v>
      </c>
    </row>
    <row r="6" spans="1:7" ht="22.95" customHeight="1" x14ac:dyDescent="0.2">
      <c r="A6" s="36" t="s">
        <v>361</v>
      </c>
      <c r="B6" s="12">
        <f t="shared" si="0"/>
        <v>325</v>
      </c>
      <c r="C6" s="12">
        <v>138</v>
      </c>
      <c r="D6" s="12">
        <v>64</v>
      </c>
      <c r="E6" s="12">
        <v>16</v>
      </c>
      <c r="F6" s="12">
        <v>55</v>
      </c>
      <c r="G6" s="12">
        <v>52</v>
      </c>
    </row>
    <row r="7" spans="1:7" ht="22.95" customHeight="1" x14ac:dyDescent="0.2">
      <c r="A7" s="36" t="s">
        <v>362</v>
      </c>
      <c r="B7" s="12">
        <f t="shared" si="0"/>
        <v>323</v>
      </c>
      <c r="C7" s="12">
        <v>131</v>
      </c>
      <c r="D7" s="12">
        <v>60</v>
      </c>
      <c r="E7" s="12">
        <v>16</v>
      </c>
      <c r="F7" s="12">
        <v>61</v>
      </c>
      <c r="G7" s="12">
        <v>55</v>
      </c>
    </row>
    <row r="8" spans="1:7" ht="22.95" customHeight="1" x14ac:dyDescent="0.2">
      <c r="A8" s="36" t="s">
        <v>363</v>
      </c>
      <c r="B8" s="12">
        <f t="shared" si="0"/>
        <v>298</v>
      </c>
      <c r="C8" s="12">
        <v>122</v>
      </c>
      <c r="D8" s="12">
        <v>46</v>
      </c>
      <c r="E8" s="12">
        <v>17</v>
      </c>
      <c r="F8" s="12">
        <v>59</v>
      </c>
      <c r="G8" s="12">
        <v>54</v>
      </c>
    </row>
    <row r="9" spans="1:7" ht="22.95" customHeight="1" x14ac:dyDescent="0.2">
      <c r="A9" s="36" t="s">
        <v>364</v>
      </c>
      <c r="B9" s="12">
        <f t="shared" si="0"/>
        <v>309</v>
      </c>
      <c r="C9" s="12">
        <v>123</v>
      </c>
      <c r="D9" s="12">
        <v>44</v>
      </c>
      <c r="E9" s="12">
        <v>19</v>
      </c>
      <c r="F9" s="12">
        <v>64</v>
      </c>
      <c r="G9" s="12">
        <v>59</v>
      </c>
    </row>
    <row r="10" spans="1:7" ht="22.95" customHeight="1" x14ac:dyDescent="0.2">
      <c r="A10" s="36" t="s">
        <v>365</v>
      </c>
      <c r="B10" s="12">
        <f t="shared" si="0"/>
        <v>344</v>
      </c>
      <c r="C10" s="12">
        <v>133</v>
      </c>
      <c r="D10" s="12">
        <v>43</v>
      </c>
      <c r="E10" s="12">
        <v>24</v>
      </c>
      <c r="F10" s="12">
        <v>70</v>
      </c>
      <c r="G10" s="12">
        <v>74</v>
      </c>
    </row>
    <row r="11" spans="1:7" ht="22.95" customHeight="1" x14ac:dyDescent="0.2">
      <c r="A11" s="36" t="s">
        <v>46</v>
      </c>
      <c r="B11" s="12">
        <v>361</v>
      </c>
      <c r="C11" s="12">
        <v>146</v>
      </c>
      <c r="D11" s="12">
        <v>42</v>
      </c>
      <c r="E11" s="12">
        <v>20</v>
      </c>
      <c r="F11" s="12">
        <v>71</v>
      </c>
      <c r="G11" s="12">
        <v>82</v>
      </c>
    </row>
    <row r="12" spans="1:7" ht="22.95" customHeight="1" x14ac:dyDescent="0.2">
      <c r="A12" s="36" t="s">
        <v>366</v>
      </c>
      <c r="B12" s="12">
        <v>373</v>
      </c>
      <c r="C12" s="12">
        <v>139</v>
      </c>
      <c r="D12" s="12">
        <v>50</v>
      </c>
      <c r="E12" s="12">
        <v>20</v>
      </c>
      <c r="F12" s="12">
        <v>76</v>
      </c>
      <c r="G12" s="12">
        <v>88</v>
      </c>
    </row>
    <row r="13" spans="1:7" ht="22.95" customHeight="1" x14ac:dyDescent="0.2">
      <c r="A13" s="36" t="s">
        <v>367</v>
      </c>
      <c r="B13" s="12">
        <v>375</v>
      </c>
      <c r="C13" s="12">
        <v>123</v>
      </c>
      <c r="D13" s="12">
        <v>57</v>
      </c>
      <c r="E13" s="12">
        <v>15</v>
      </c>
      <c r="F13" s="12">
        <v>84</v>
      </c>
      <c r="G13" s="12">
        <v>96</v>
      </c>
    </row>
    <row r="14" spans="1:7" ht="22.95" customHeight="1" x14ac:dyDescent="0.2">
      <c r="A14" s="36" t="s">
        <v>368</v>
      </c>
      <c r="B14" s="12">
        <v>377</v>
      </c>
      <c r="C14" s="12">
        <v>124</v>
      </c>
      <c r="D14" s="12">
        <v>55</v>
      </c>
      <c r="E14" s="12">
        <v>25</v>
      </c>
      <c r="F14" s="12">
        <v>85</v>
      </c>
      <c r="G14" s="12">
        <v>88</v>
      </c>
    </row>
    <row r="15" spans="1:7" ht="22.95" customHeight="1" x14ac:dyDescent="0.2">
      <c r="A15" s="36" t="s">
        <v>369</v>
      </c>
      <c r="B15" s="12">
        <v>413</v>
      </c>
      <c r="C15" s="12">
        <v>127</v>
      </c>
      <c r="D15" s="12">
        <v>58</v>
      </c>
      <c r="E15" s="12">
        <v>33</v>
      </c>
      <c r="F15" s="12">
        <v>87</v>
      </c>
      <c r="G15" s="12">
        <v>108</v>
      </c>
    </row>
    <row r="16" spans="1:7" ht="22.95" customHeight="1" x14ac:dyDescent="0.2">
      <c r="A16" s="35" t="s">
        <v>370</v>
      </c>
      <c r="B16" s="19">
        <v>408</v>
      </c>
      <c r="C16" s="19">
        <v>122</v>
      </c>
      <c r="D16" s="19">
        <v>55</v>
      </c>
      <c r="E16" s="19">
        <v>30</v>
      </c>
      <c r="F16" s="19">
        <v>86</v>
      </c>
      <c r="G16" s="19">
        <v>115</v>
      </c>
    </row>
    <row r="17" spans="7:7" x14ac:dyDescent="0.2">
      <c r="G17" s="6" t="s">
        <v>24</v>
      </c>
    </row>
  </sheetData>
  <mergeCells count="1">
    <mergeCell ref="A1:G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2FC5-695E-4E91-92DF-5DCE0874557D}">
  <dimension ref="A1:H17"/>
  <sheetViews>
    <sheetView view="pageBreakPreview" zoomScale="115" zoomScaleNormal="75" zoomScaleSheetLayoutView="115" workbookViewId="0">
      <pane xSplit="1" ySplit="4" topLeftCell="B13" activePane="bottomRight" state="frozen"/>
      <selection activeCell="F14" sqref="F14"/>
      <selection pane="topRight" activeCell="F14" sqref="F14"/>
      <selection pane="bottomLeft" activeCell="F14" sqref="F14"/>
      <selection pane="bottomRight" activeCell="J15" sqref="J15"/>
    </sheetView>
  </sheetViews>
  <sheetFormatPr defaultRowHeight="13.2" x14ac:dyDescent="0.2"/>
  <cols>
    <col min="1" max="1" width="9.36328125" style="58" customWidth="1"/>
    <col min="2" max="2" width="6.6328125" style="58" customWidth="1"/>
    <col min="3" max="3" width="8.1796875" style="58" customWidth="1"/>
    <col min="4" max="5" width="6.6328125" style="58" customWidth="1"/>
    <col min="6" max="6" width="6.26953125" style="58" customWidth="1"/>
    <col min="7" max="7" width="6.08984375" style="58" customWidth="1"/>
    <col min="8" max="8" width="9.1796875" style="58" customWidth="1"/>
    <col min="9" max="256" width="8.7265625" style="58"/>
    <col min="257" max="257" width="9.36328125" style="58" customWidth="1"/>
    <col min="258" max="258" width="6.6328125" style="58" customWidth="1"/>
    <col min="259" max="259" width="8.1796875" style="58" customWidth="1"/>
    <col min="260" max="261" width="6.6328125" style="58" customWidth="1"/>
    <col min="262" max="262" width="6.26953125" style="58" customWidth="1"/>
    <col min="263" max="263" width="6.08984375" style="58" customWidth="1"/>
    <col min="264" max="264" width="9.1796875" style="58" customWidth="1"/>
    <col min="265" max="512" width="8.7265625" style="58"/>
    <col min="513" max="513" width="9.36328125" style="58" customWidth="1"/>
    <col min="514" max="514" width="6.6328125" style="58" customWidth="1"/>
    <col min="515" max="515" width="8.1796875" style="58" customWidth="1"/>
    <col min="516" max="517" width="6.6328125" style="58" customWidth="1"/>
    <col min="518" max="518" width="6.26953125" style="58" customWidth="1"/>
    <col min="519" max="519" width="6.08984375" style="58" customWidth="1"/>
    <col min="520" max="520" width="9.1796875" style="58" customWidth="1"/>
    <col min="521" max="768" width="8.7265625" style="58"/>
    <col min="769" max="769" width="9.36328125" style="58" customWidth="1"/>
    <col min="770" max="770" width="6.6328125" style="58" customWidth="1"/>
    <col min="771" max="771" width="8.1796875" style="58" customWidth="1"/>
    <col min="772" max="773" width="6.6328125" style="58" customWidth="1"/>
    <col min="774" max="774" width="6.26953125" style="58" customWidth="1"/>
    <col min="775" max="775" width="6.08984375" style="58" customWidth="1"/>
    <col min="776" max="776" width="9.1796875" style="58" customWidth="1"/>
    <col min="777" max="1024" width="8.7265625" style="58"/>
    <col min="1025" max="1025" width="9.36328125" style="58" customWidth="1"/>
    <col min="1026" max="1026" width="6.6328125" style="58" customWidth="1"/>
    <col min="1027" max="1027" width="8.1796875" style="58" customWidth="1"/>
    <col min="1028" max="1029" width="6.6328125" style="58" customWidth="1"/>
    <col min="1030" max="1030" width="6.26953125" style="58" customWidth="1"/>
    <col min="1031" max="1031" width="6.08984375" style="58" customWidth="1"/>
    <col min="1032" max="1032" width="9.1796875" style="58" customWidth="1"/>
    <col min="1033" max="1280" width="8.7265625" style="58"/>
    <col min="1281" max="1281" width="9.36328125" style="58" customWidth="1"/>
    <col min="1282" max="1282" width="6.6328125" style="58" customWidth="1"/>
    <col min="1283" max="1283" width="8.1796875" style="58" customWidth="1"/>
    <col min="1284" max="1285" width="6.6328125" style="58" customWidth="1"/>
    <col min="1286" max="1286" width="6.26953125" style="58" customWidth="1"/>
    <col min="1287" max="1287" width="6.08984375" style="58" customWidth="1"/>
    <col min="1288" max="1288" width="9.1796875" style="58" customWidth="1"/>
    <col min="1289" max="1536" width="8.7265625" style="58"/>
    <col min="1537" max="1537" width="9.36328125" style="58" customWidth="1"/>
    <col min="1538" max="1538" width="6.6328125" style="58" customWidth="1"/>
    <col min="1539" max="1539" width="8.1796875" style="58" customWidth="1"/>
    <col min="1540" max="1541" width="6.6328125" style="58" customWidth="1"/>
    <col min="1542" max="1542" width="6.26953125" style="58" customWidth="1"/>
    <col min="1543" max="1543" width="6.08984375" style="58" customWidth="1"/>
    <col min="1544" max="1544" width="9.1796875" style="58" customWidth="1"/>
    <col min="1545" max="1792" width="8.7265625" style="58"/>
    <col min="1793" max="1793" width="9.36328125" style="58" customWidth="1"/>
    <col min="1794" max="1794" width="6.6328125" style="58" customWidth="1"/>
    <col min="1795" max="1795" width="8.1796875" style="58" customWidth="1"/>
    <col min="1796" max="1797" width="6.6328125" style="58" customWidth="1"/>
    <col min="1798" max="1798" width="6.26953125" style="58" customWidth="1"/>
    <col min="1799" max="1799" width="6.08984375" style="58" customWidth="1"/>
    <col min="1800" max="1800" width="9.1796875" style="58" customWidth="1"/>
    <col min="1801" max="2048" width="8.7265625" style="58"/>
    <col min="2049" max="2049" width="9.36328125" style="58" customWidth="1"/>
    <col min="2050" max="2050" width="6.6328125" style="58" customWidth="1"/>
    <col min="2051" max="2051" width="8.1796875" style="58" customWidth="1"/>
    <col min="2052" max="2053" width="6.6328125" style="58" customWidth="1"/>
    <col min="2054" max="2054" width="6.26953125" style="58" customWidth="1"/>
    <col min="2055" max="2055" width="6.08984375" style="58" customWidth="1"/>
    <col min="2056" max="2056" width="9.1796875" style="58" customWidth="1"/>
    <col min="2057" max="2304" width="8.7265625" style="58"/>
    <col min="2305" max="2305" width="9.36328125" style="58" customWidth="1"/>
    <col min="2306" max="2306" width="6.6328125" style="58" customWidth="1"/>
    <col min="2307" max="2307" width="8.1796875" style="58" customWidth="1"/>
    <col min="2308" max="2309" width="6.6328125" style="58" customWidth="1"/>
    <col min="2310" max="2310" width="6.26953125" style="58" customWidth="1"/>
    <col min="2311" max="2311" width="6.08984375" style="58" customWidth="1"/>
    <col min="2312" max="2312" width="9.1796875" style="58" customWidth="1"/>
    <col min="2313" max="2560" width="8.7265625" style="58"/>
    <col min="2561" max="2561" width="9.36328125" style="58" customWidth="1"/>
    <col min="2562" max="2562" width="6.6328125" style="58" customWidth="1"/>
    <col min="2563" max="2563" width="8.1796875" style="58" customWidth="1"/>
    <col min="2564" max="2565" width="6.6328125" style="58" customWidth="1"/>
    <col min="2566" max="2566" width="6.26953125" style="58" customWidth="1"/>
    <col min="2567" max="2567" width="6.08984375" style="58" customWidth="1"/>
    <col min="2568" max="2568" width="9.1796875" style="58" customWidth="1"/>
    <col min="2569" max="2816" width="8.7265625" style="58"/>
    <col min="2817" max="2817" width="9.36328125" style="58" customWidth="1"/>
    <col min="2818" max="2818" width="6.6328125" style="58" customWidth="1"/>
    <col min="2819" max="2819" width="8.1796875" style="58" customWidth="1"/>
    <col min="2820" max="2821" width="6.6328125" style="58" customWidth="1"/>
    <col min="2822" max="2822" width="6.26953125" style="58" customWidth="1"/>
    <col min="2823" max="2823" width="6.08984375" style="58" customWidth="1"/>
    <col min="2824" max="2824" width="9.1796875" style="58" customWidth="1"/>
    <col min="2825" max="3072" width="8.7265625" style="58"/>
    <col min="3073" max="3073" width="9.36328125" style="58" customWidth="1"/>
    <col min="3074" max="3074" width="6.6328125" style="58" customWidth="1"/>
    <col min="3075" max="3075" width="8.1796875" style="58" customWidth="1"/>
    <col min="3076" max="3077" width="6.6328125" style="58" customWidth="1"/>
    <col min="3078" max="3078" width="6.26953125" style="58" customWidth="1"/>
    <col min="3079" max="3079" width="6.08984375" style="58" customWidth="1"/>
    <col min="3080" max="3080" width="9.1796875" style="58" customWidth="1"/>
    <col min="3081" max="3328" width="8.7265625" style="58"/>
    <col min="3329" max="3329" width="9.36328125" style="58" customWidth="1"/>
    <col min="3330" max="3330" width="6.6328125" style="58" customWidth="1"/>
    <col min="3331" max="3331" width="8.1796875" style="58" customWidth="1"/>
    <col min="3332" max="3333" width="6.6328125" style="58" customWidth="1"/>
    <col min="3334" max="3334" width="6.26953125" style="58" customWidth="1"/>
    <col min="3335" max="3335" width="6.08984375" style="58" customWidth="1"/>
    <col min="3336" max="3336" width="9.1796875" style="58" customWidth="1"/>
    <col min="3337" max="3584" width="8.7265625" style="58"/>
    <col min="3585" max="3585" width="9.36328125" style="58" customWidth="1"/>
    <col min="3586" max="3586" width="6.6328125" style="58" customWidth="1"/>
    <col min="3587" max="3587" width="8.1796875" style="58" customWidth="1"/>
    <col min="3588" max="3589" width="6.6328125" style="58" customWidth="1"/>
    <col min="3590" max="3590" width="6.26953125" style="58" customWidth="1"/>
    <col min="3591" max="3591" width="6.08984375" style="58" customWidth="1"/>
    <col min="3592" max="3592" width="9.1796875" style="58" customWidth="1"/>
    <col min="3593" max="3840" width="8.7265625" style="58"/>
    <col min="3841" max="3841" width="9.36328125" style="58" customWidth="1"/>
    <col min="3842" max="3842" width="6.6328125" style="58" customWidth="1"/>
    <col min="3843" max="3843" width="8.1796875" style="58" customWidth="1"/>
    <col min="3844" max="3845" width="6.6328125" style="58" customWidth="1"/>
    <col min="3846" max="3846" width="6.26953125" style="58" customWidth="1"/>
    <col min="3847" max="3847" width="6.08984375" style="58" customWidth="1"/>
    <col min="3848" max="3848" width="9.1796875" style="58" customWidth="1"/>
    <col min="3849" max="4096" width="8.7265625" style="58"/>
    <col min="4097" max="4097" width="9.36328125" style="58" customWidth="1"/>
    <col min="4098" max="4098" width="6.6328125" style="58" customWidth="1"/>
    <col min="4099" max="4099" width="8.1796875" style="58" customWidth="1"/>
    <col min="4100" max="4101" width="6.6328125" style="58" customWidth="1"/>
    <col min="4102" max="4102" width="6.26953125" style="58" customWidth="1"/>
    <col min="4103" max="4103" width="6.08984375" style="58" customWidth="1"/>
    <col min="4104" max="4104" width="9.1796875" style="58" customWidth="1"/>
    <col min="4105" max="4352" width="8.7265625" style="58"/>
    <col min="4353" max="4353" width="9.36328125" style="58" customWidth="1"/>
    <col min="4354" max="4354" width="6.6328125" style="58" customWidth="1"/>
    <col min="4355" max="4355" width="8.1796875" style="58" customWidth="1"/>
    <col min="4356" max="4357" width="6.6328125" style="58" customWidth="1"/>
    <col min="4358" max="4358" width="6.26953125" style="58" customWidth="1"/>
    <col min="4359" max="4359" width="6.08984375" style="58" customWidth="1"/>
    <col min="4360" max="4360" width="9.1796875" style="58" customWidth="1"/>
    <col min="4361" max="4608" width="8.7265625" style="58"/>
    <col min="4609" max="4609" width="9.36328125" style="58" customWidth="1"/>
    <col min="4610" max="4610" width="6.6328125" style="58" customWidth="1"/>
    <col min="4611" max="4611" width="8.1796875" style="58" customWidth="1"/>
    <col min="4612" max="4613" width="6.6328125" style="58" customWidth="1"/>
    <col min="4614" max="4614" width="6.26953125" style="58" customWidth="1"/>
    <col min="4615" max="4615" width="6.08984375" style="58" customWidth="1"/>
    <col min="4616" max="4616" width="9.1796875" style="58" customWidth="1"/>
    <col min="4617" max="4864" width="8.7265625" style="58"/>
    <col min="4865" max="4865" width="9.36328125" style="58" customWidth="1"/>
    <col min="4866" max="4866" width="6.6328125" style="58" customWidth="1"/>
    <col min="4867" max="4867" width="8.1796875" style="58" customWidth="1"/>
    <col min="4868" max="4869" width="6.6328125" style="58" customWidth="1"/>
    <col min="4870" max="4870" width="6.26953125" style="58" customWidth="1"/>
    <col min="4871" max="4871" width="6.08984375" style="58" customWidth="1"/>
    <col min="4872" max="4872" width="9.1796875" style="58" customWidth="1"/>
    <col min="4873" max="5120" width="8.7265625" style="58"/>
    <col min="5121" max="5121" width="9.36328125" style="58" customWidth="1"/>
    <col min="5122" max="5122" width="6.6328125" style="58" customWidth="1"/>
    <col min="5123" max="5123" width="8.1796875" style="58" customWidth="1"/>
    <col min="5124" max="5125" width="6.6328125" style="58" customWidth="1"/>
    <col min="5126" max="5126" width="6.26953125" style="58" customWidth="1"/>
    <col min="5127" max="5127" width="6.08984375" style="58" customWidth="1"/>
    <col min="5128" max="5128" width="9.1796875" style="58" customWidth="1"/>
    <col min="5129" max="5376" width="8.7265625" style="58"/>
    <col min="5377" max="5377" width="9.36328125" style="58" customWidth="1"/>
    <col min="5378" max="5378" width="6.6328125" style="58" customWidth="1"/>
    <col min="5379" max="5379" width="8.1796875" style="58" customWidth="1"/>
    <col min="5380" max="5381" width="6.6328125" style="58" customWidth="1"/>
    <col min="5382" max="5382" width="6.26953125" style="58" customWidth="1"/>
    <col min="5383" max="5383" width="6.08984375" style="58" customWidth="1"/>
    <col min="5384" max="5384" width="9.1796875" style="58" customWidth="1"/>
    <col min="5385" max="5632" width="8.7265625" style="58"/>
    <col min="5633" max="5633" width="9.36328125" style="58" customWidth="1"/>
    <col min="5634" max="5634" width="6.6328125" style="58" customWidth="1"/>
    <col min="5635" max="5635" width="8.1796875" style="58" customWidth="1"/>
    <col min="5636" max="5637" width="6.6328125" style="58" customWidth="1"/>
    <col min="5638" max="5638" width="6.26953125" style="58" customWidth="1"/>
    <col min="5639" max="5639" width="6.08984375" style="58" customWidth="1"/>
    <col min="5640" max="5640" width="9.1796875" style="58" customWidth="1"/>
    <col min="5641" max="5888" width="8.7265625" style="58"/>
    <col min="5889" max="5889" width="9.36328125" style="58" customWidth="1"/>
    <col min="5890" max="5890" width="6.6328125" style="58" customWidth="1"/>
    <col min="5891" max="5891" width="8.1796875" style="58" customWidth="1"/>
    <col min="5892" max="5893" width="6.6328125" style="58" customWidth="1"/>
    <col min="5894" max="5894" width="6.26953125" style="58" customWidth="1"/>
    <col min="5895" max="5895" width="6.08984375" style="58" customWidth="1"/>
    <col min="5896" max="5896" width="9.1796875" style="58" customWidth="1"/>
    <col min="5897" max="6144" width="8.7265625" style="58"/>
    <col min="6145" max="6145" width="9.36328125" style="58" customWidth="1"/>
    <col min="6146" max="6146" width="6.6328125" style="58" customWidth="1"/>
    <col min="6147" max="6147" width="8.1796875" style="58" customWidth="1"/>
    <col min="6148" max="6149" width="6.6328125" style="58" customWidth="1"/>
    <col min="6150" max="6150" width="6.26953125" style="58" customWidth="1"/>
    <col min="6151" max="6151" width="6.08984375" style="58" customWidth="1"/>
    <col min="6152" max="6152" width="9.1796875" style="58" customWidth="1"/>
    <col min="6153" max="6400" width="8.7265625" style="58"/>
    <col min="6401" max="6401" width="9.36328125" style="58" customWidth="1"/>
    <col min="6402" max="6402" width="6.6328125" style="58" customWidth="1"/>
    <col min="6403" max="6403" width="8.1796875" style="58" customWidth="1"/>
    <col min="6404" max="6405" width="6.6328125" style="58" customWidth="1"/>
    <col min="6406" max="6406" width="6.26953125" style="58" customWidth="1"/>
    <col min="6407" max="6407" width="6.08984375" style="58" customWidth="1"/>
    <col min="6408" max="6408" width="9.1796875" style="58" customWidth="1"/>
    <col min="6409" max="6656" width="8.7265625" style="58"/>
    <col min="6657" max="6657" width="9.36328125" style="58" customWidth="1"/>
    <col min="6658" max="6658" width="6.6328125" style="58" customWidth="1"/>
    <col min="6659" max="6659" width="8.1796875" style="58" customWidth="1"/>
    <col min="6660" max="6661" width="6.6328125" style="58" customWidth="1"/>
    <col min="6662" max="6662" width="6.26953125" style="58" customWidth="1"/>
    <col min="6663" max="6663" width="6.08984375" style="58" customWidth="1"/>
    <col min="6664" max="6664" width="9.1796875" style="58" customWidth="1"/>
    <col min="6665" max="6912" width="8.7265625" style="58"/>
    <col min="6913" max="6913" width="9.36328125" style="58" customWidth="1"/>
    <col min="6914" max="6914" width="6.6328125" style="58" customWidth="1"/>
    <col min="6915" max="6915" width="8.1796875" style="58" customWidth="1"/>
    <col min="6916" max="6917" width="6.6328125" style="58" customWidth="1"/>
    <col min="6918" max="6918" width="6.26953125" style="58" customWidth="1"/>
    <col min="6919" max="6919" width="6.08984375" style="58" customWidth="1"/>
    <col min="6920" max="6920" width="9.1796875" style="58" customWidth="1"/>
    <col min="6921" max="7168" width="8.7265625" style="58"/>
    <col min="7169" max="7169" width="9.36328125" style="58" customWidth="1"/>
    <col min="7170" max="7170" width="6.6328125" style="58" customWidth="1"/>
    <col min="7171" max="7171" width="8.1796875" style="58" customWidth="1"/>
    <col min="7172" max="7173" width="6.6328125" style="58" customWidth="1"/>
    <col min="7174" max="7174" width="6.26953125" style="58" customWidth="1"/>
    <col min="7175" max="7175" width="6.08984375" style="58" customWidth="1"/>
    <col min="7176" max="7176" width="9.1796875" style="58" customWidth="1"/>
    <col min="7177" max="7424" width="8.7265625" style="58"/>
    <col min="7425" max="7425" width="9.36328125" style="58" customWidth="1"/>
    <col min="7426" max="7426" width="6.6328125" style="58" customWidth="1"/>
    <col min="7427" max="7427" width="8.1796875" style="58" customWidth="1"/>
    <col min="7428" max="7429" width="6.6328125" style="58" customWidth="1"/>
    <col min="7430" max="7430" width="6.26953125" style="58" customWidth="1"/>
    <col min="7431" max="7431" width="6.08984375" style="58" customWidth="1"/>
    <col min="7432" max="7432" width="9.1796875" style="58" customWidth="1"/>
    <col min="7433" max="7680" width="8.7265625" style="58"/>
    <col min="7681" max="7681" width="9.36328125" style="58" customWidth="1"/>
    <col min="7682" max="7682" width="6.6328125" style="58" customWidth="1"/>
    <col min="7683" max="7683" width="8.1796875" style="58" customWidth="1"/>
    <col min="7684" max="7685" width="6.6328125" style="58" customWidth="1"/>
    <col min="7686" max="7686" width="6.26953125" style="58" customWidth="1"/>
    <col min="7687" max="7687" width="6.08984375" style="58" customWidth="1"/>
    <col min="7688" max="7688" width="9.1796875" style="58" customWidth="1"/>
    <col min="7689" max="7936" width="8.7265625" style="58"/>
    <col min="7937" max="7937" width="9.36328125" style="58" customWidth="1"/>
    <col min="7938" max="7938" width="6.6328125" style="58" customWidth="1"/>
    <col min="7939" max="7939" width="8.1796875" style="58" customWidth="1"/>
    <col min="7940" max="7941" width="6.6328125" style="58" customWidth="1"/>
    <col min="7942" max="7942" width="6.26953125" style="58" customWidth="1"/>
    <col min="7943" max="7943" width="6.08984375" style="58" customWidth="1"/>
    <col min="7944" max="7944" width="9.1796875" style="58" customWidth="1"/>
    <col min="7945" max="8192" width="8.7265625" style="58"/>
    <col min="8193" max="8193" width="9.36328125" style="58" customWidth="1"/>
    <col min="8194" max="8194" width="6.6328125" style="58" customWidth="1"/>
    <col min="8195" max="8195" width="8.1796875" style="58" customWidth="1"/>
    <col min="8196" max="8197" width="6.6328125" style="58" customWidth="1"/>
    <col min="8198" max="8198" width="6.26953125" style="58" customWidth="1"/>
    <col min="8199" max="8199" width="6.08984375" style="58" customWidth="1"/>
    <col min="8200" max="8200" width="9.1796875" style="58" customWidth="1"/>
    <col min="8201" max="8448" width="8.7265625" style="58"/>
    <col min="8449" max="8449" width="9.36328125" style="58" customWidth="1"/>
    <col min="8450" max="8450" width="6.6328125" style="58" customWidth="1"/>
    <col min="8451" max="8451" width="8.1796875" style="58" customWidth="1"/>
    <col min="8452" max="8453" width="6.6328125" style="58" customWidth="1"/>
    <col min="8454" max="8454" width="6.26953125" style="58" customWidth="1"/>
    <col min="8455" max="8455" width="6.08984375" style="58" customWidth="1"/>
    <col min="8456" max="8456" width="9.1796875" style="58" customWidth="1"/>
    <col min="8457" max="8704" width="8.7265625" style="58"/>
    <col min="8705" max="8705" width="9.36328125" style="58" customWidth="1"/>
    <col min="8706" max="8706" width="6.6328125" style="58" customWidth="1"/>
    <col min="8707" max="8707" width="8.1796875" style="58" customWidth="1"/>
    <col min="8708" max="8709" width="6.6328125" style="58" customWidth="1"/>
    <col min="8710" max="8710" width="6.26953125" style="58" customWidth="1"/>
    <col min="8711" max="8711" width="6.08984375" style="58" customWidth="1"/>
    <col min="8712" max="8712" width="9.1796875" style="58" customWidth="1"/>
    <col min="8713" max="8960" width="8.7265625" style="58"/>
    <col min="8961" max="8961" width="9.36328125" style="58" customWidth="1"/>
    <col min="8962" max="8962" width="6.6328125" style="58" customWidth="1"/>
    <col min="8963" max="8963" width="8.1796875" style="58" customWidth="1"/>
    <col min="8964" max="8965" width="6.6328125" style="58" customWidth="1"/>
    <col min="8966" max="8966" width="6.26953125" style="58" customWidth="1"/>
    <col min="8967" max="8967" width="6.08984375" style="58" customWidth="1"/>
    <col min="8968" max="8968" width="9.1796875" style="58" customWidth="1"/>
    <col min="8969" max="9216" width="8.7265625" style="58"/>
    <col min="9217" max="9217" width="9.36328125" style="58" customWidth="1"/>
    <col min="9218" max="9218" width="6.6328125" style="58" customWidth="1"/>
    <col min="9219" max="9219" width="8.1796875" style="58" customWidth="1"/>
    <col min="9220" max="9221" width="6.6328125" style="58" customWidth="1"/>
    <col min="9222" max="9222" width="6.26953125" style="58" customWidth="1"/>
    <col min="9223" max="9223" width="6.08984375" style="58" customWidth="1"/>
    <col min="9224" max="9224" width="9.1796875" style="58" customWidth="1"/>
    <col min="9225" max="9472" width="8.7265625" style="58"/>
    <col min="9473" max="9473" width="9.36328125" style="58" customWidth="1"/>
    <col min="9474" max="9474" width="6.6328125" style="58" customWidth="1"/>
    <col min="9475" max="9475" width="8.1796875" style="58" customWidth="1"/>
    <col min="9476" max="9477" width="6.6328125" style="58" customWidth="1"/>
    <col min="9478" max="9478" width="6.26953125" style="58" customWidth="1"/>
    <col min="9479" max="9479" width="6.08984375" style="58" customWidth="1"/>
    <col min="9480" max="9480" width="9.1796875" style="58" customWidth="1"/>
    <col min="9481" max="9728" width="8.7265625" style="58"/>
    <col min="9729" max="9729" width="9.36328125" style="58" customWidth="1"/>
    <col min="9730" max="9730" width="6.6328125" style="58" customWidth="1"/>
    <col min="9731" max="9731" width="8.1796875" style="58" customWidth="1"/>
    <col min="9732" max="9733" width="6.6328125" style="58" customWidth="1"/>
    <col min="9734" max="9734" width="6.26953125" style="58" customWidth="1"/>
    <col min="9735" max="9735" width="6.08984375" style="58" customWidth="1"/>
    <col min="9736" max="9736" width="9.1796875" style="58" customWidth="1"/>
    <col min="9737" max="9984" width="8.7265625" style="58"/>
    <col min="9985" max="9985" width="9.36328125" style="58" customWidth="1"/>
    <col min="9986" max="9986" width="6.6328125" style="58" customWidth="1"/>
    <col min="9987" max="9987" width="8.1796875" style="58" customWidth="1"/>
    <col min="9988" max="9989" width="6.6328125" style="58" customWidth="1"/>
    <col min="9990" max="9990" width="6.26953125" style="58" customWidth="1"/>
    <col min="9991" max="9991" width="6.08984375" style="58" customWidth="1"/>
    <col min="9992" max="9992" width="9.1796875" style="58" customWidth="1"/>
    <col min="9993" max="10240" width="8.7265625" style="58"/>
    <col min="10241" max="10241" width="9.36328125" style="58" customWidth="1"/>
    <col min="10242" max="10242" width="6.6328125" style="58" customWidth="1"/>
    <col min="10243" max="10243" width="8.1796875" style="58" customWidth="1"/>
    <col min="10244" max="10245" width="6.6328125" style="58" customWidth="1"/>
    <col min="10246" max="10246" width="6.26953125" style="58" customWidth="1"/>
    <col min="10247" max="10247" width="6.08984375" style="58" customWidth="1"/>
    <col min="10248" max="10248" width="9.1796875" style="58" customWidth="1"/>
    <col min="10249" max="10496" width="8.7265625" style="58"/>
    <col min="10497" max="10497" width="9.36328125" style="58" customWidth="1"/>
    <col min="10498" max="10498" width="6.6328125" style="58" customWidth="1"/>
    <col min="10499" max="10499" width="8.1796875" style="58" customWidth="1"/>
    <col min="10500" max="10501" width="6.6328125" style="58" customWidth="1"/>
    <col min="10502" max="10502" width="6.26953125" style="58" customWidth="1"/>
    <col min="10503" max="10503" width="6.08984375" style="58" customWidth="1"/>
    <col min="10504" max="10504" width="9.1796875" style="58" customWidth="1"/>
    <col min="10505" max="10752" width="8.7265625" style="58"/>
    <col min="10753" max="10753" width="9.36328125" style="58" customWidth="1"/>
    <col min="10754" max="10754" width="6.6328125" style="58" customWidth="1"/>
    <col min="10755" max="10755" width="8.1796875" style="58" customWidth="1"/>
    <col min="10756" max="10757" width="6.6328125" style="58" customWidth="1"/>
    <col min="10758" max="10758" width="6.26953125" style="58" customWidth="1"/>
    <col min="10759" max="10759" width="6.08984375" style="58" customWidth="1"/>
    <col min="10760" max="10760" width="9.1796875" style="58" customWidth="1"/>
    <col min="10761" max="11008" width="8.7265625" style="58"/>
    <col min="11009" max="11009" width="9.36328125" style="58" customWidth="1"/>
    <col min="11010" max="11010" width="6.6328125" style="58" customWidth="1"/>
    <col min="11011" max="11011" width="8.1796875" style="58" customWidth="1"/>
    <col min="11012" max="11013" width="6.6328125" style="58" customWidth="1"/>
    <col min="11014" max="11014" width="6.26953125" style="58" customWidth="1"/>
    <col min="11015" max="11015" width="6.08984375" style="58" customWidth="1"/>
    <col min="11016" max="11016" width="9.1796875" style="58" customWidth="1"/>
    <col min="11017" max="11264" width="8.7265625" style="58"/>
    <col min="11265" max="11265" width="9.36328125" style="58" customWidth="1"/>
    <col min="11266" max="11266" width="6.6328125" style="58" customWidth="1"/>
    <col min="11267" max="11267" width="8.1796875" style="58" customWidth="1"/>
    <col min="11268" max="11269" width="6.6328125" style="58" customWidth="1"/>
    <col min="11270" max="11270" width="6.26953125" style="58" customWidth="1"/>
    <col min="11271" max="11271" width="6.08984375" style="58" customWidth="1"/>
    <col min="11272" max="11272" width="9.1796875" style="58" customWidth="1"/>
    <col min="11273" max="11520" width="8.7265625" style="58"/>
    <col min="11521" max="11521" width="9.36328125" style="58" customWidth="1"/>
    <col min="11522" max="11522" width="6.6328125" style="58" customWidth="1"/>
    <col min="11523" max="11523" width="8.1796875" style="58" customWidth="1"/>
    <col min="11524" max="11525" width="6.6328125" style="58" customWidth="1"/>
    <col min="11526" max="11526" width="6.26953125" style="58" customWidth="1"/>
    <col min="11527" max="11527" width="6.08984375" style="58" customWidth="1"/>
    <col min="11528" max="11528" width="9.1796875" style="58" customWidth="1"/>
    <col min="11529" max="11776" width="8.7265625" style="58"/>
    <col min="11777" max="11777" width="9.36328125" style="58" customWidth="1"/>
    <col min="11778" max="11778" width="6.6328125" style="58" customWidth="1"/>
    <col min="11779" max="11779" width="8.1796875" style="58" customWidth="1"/>
    <col min="11780" max="11781" width="6.6328125" style="58" customWidth="1"/>
    <col min="11782" max="11782" width="6.26953125" style="58" customWidth="1"/>
    <col min="11783" max="11783" width="6.08984375" style="58" customWidth="1"/>
    <col min="11784" max="11784" width="9.1796875" style="58" customWidth="1"/>
    <col min="11785" max="12032" width="8.7265625" style="58"/>
    <col min="12033" max="12033" width="9.36328125" style="58" customWidth="1"/>
    <col min="12034" max="12034" width="6.6328125" style="58" customWidth="1"/>
    <col min="12035" max="12035" width="8.1796875" style="58" customWidth="1"/>
    <col min="12036" max="12037" width="6.6328125" style="58" customWidth="1"/>
    <col min="12038" max="12038" width="6.26953125" style="58" customWidth="1"/>
    <col min="12039" max="12039" width="6.08984375" style="58" customWidth="1"/>
    <col min="12040" max="12040" width="9.1796875" style="58" customWidth="1"/>
    <col min="12041" max="12288" width="8.7265625" style="58"/>
    <col min="12289" max="12289" width="9.36328125" style="58" customWidth="1"/>
    <col min="12290" max="12290" width="6.6328125" style="58" customWidth="1"/>
    <col min="12291" max="12291" width="8.1796875" style="58" customWidth="1"/>
    <col min="12292" max="12293" width="6.6328125" style="58" customWidth="1"/>
    <col min="12294" max="12294" width="6.26953125" style="58" customWidth="1"/>
    <col min="12295" max="12295" width="6.08984375" style="58" customWidth="1"/>
    <col min="12296" max="12296" width="9.1796875" style="58" customWidth="1"/>
    <col min="12297" max="12544" width="8.7265625" style="58"/>
    <col min="12545" max="12545" width="9.36328125" style="58" customWidth="1"/>
    <col min="12546" max="12546" width="6.6328125" style="58" customWidth="1"/>
    <col min="12547" max="12547" width="8.1796875" style="58" customWidth="1"/>
    <col min="12548" max="12549" width="6.6328125" style="58" customWidth="1"/>
    <col min="12550" max="12550" width="6.26953125" style="58" customWidth="1"/>
    <col min="12551" max="12551" width="6.08984375" style="58" customWidth="1"/>
    <col min="12552" max="12552" width="9.1796875" style="58" customWidth="1"/>
    <col min="12553" max="12800" width="8.7265625" style="58"/>
    <col min="12801" max="12801" width="9.36328125" style="58" customWidth="1"/>
    <col min="12802" max="12802" width="6.6328125" style="58" customWidth="1"/>
    <col min="12803" max="12803" width="8.1796875" style="58" customWidth="1"/>
    <col min="12804" max="12805" width="6.6328125" style="58" customWidth="1"/>
    <col min="12806" max="12806" width="6.26953125" style="58" customWidth="1"/>
    <col min="12807" max="12807" width="6.08984375" style="58" customWidth="1"/>
    <col min="12808" max="12808" width="9.1796875" style="58" customWidth="1"/>
    <col min="12809" max="13056" width="8.7265625" style="58"/>
    <col min="13057" max="13057" width="9.36328125" style="58" customWidth="1"/>
    <col min="13058" max="13058" width="6.6328125" style="58" customWidth="1"/>
    <col min="13059" max="13059" width="8.1796875" style="58" customWidth="1"/>
    <col min="13060" max="13061" width="6.6328125" style="58" customWidth="1"/>
    <col min="13062" max="13062" width="6.26953125" style="58" customWidth="1"/>
    <col min="13063" max="13063" width="6.08984375" style="58" customWidth="1"/>
    <col min="13064" max="13064" width="9.1796875" style="58" customWidth="1"/>
    <col min="13065" max="13312" width="8.7265625" style="58"/>
    <col min="13313" max="13313" width="9.36328125" style="58" customWidth="1"/>
    <col min="13314" max="13314" width="6.6328125" style="58" customWidth="1"/>
    <col min="13315" max="13315" width="8.1796875" style="58" customWidth="1"/>
    <col min="13316" max="13317" width="6.6328125" style="58" customWidth="1"/>
    <col min="13318" max="13318" width="6.26953125" style="58" customWidth="1"/>
    <col min="13319" max="13319" width="6.08984375" style="58" customWidth="1"/>
    <col min="13320" max="13320" width="9.1796875" style="58" customWidth="1"/>
    <col min="13321" max="13568" width="8.7265625" style="58"/>
    <col min="13569" max="13569" width="9.36328125" style="58" customWidth="1"/>
    <col min="13570" max="13570" width="6.6328125" style="58" customWidth="1"/>
    <col min="13571" max="13571" width="8.1796875" style="58" customWidth="1"/>
    <col min="13572" max="13573" width="6.6328125" style="58" customWidth="1"/>
    <col min="13574" max="13574" width="6.26953125" style="58" customWidth="1"/>
    <col min="13575" max="13575" width="6.08984375" style="58" customWidth="1"/>
    <col min="13576" max="13576" width="9.1796875" style="58" customWidth="1"/>
    <col min="13577" max="13824" width="8.7265625" style="58"/>
    <col min="13825" max="13825" width="9.36328125" style="58" customWidth="1"/>
    <col min="13826" max="13826" width="6.6328125" style="58" customWidth="1"/>
    <col min="13827" max="13827" width="8.1796875" style="58" customWidth="1"/>
    <col min="13828" max="13829" width="6.6328125" style="58" customWidth="1"/>
    <col min="13830" max="13830" width="6.26953125" style="58" customWidth="1"/>
    <col min="13831" max="13831" width="6.08984375" style="58" customWidth="1"/>
    <col min="13832" max="13832" width="9.1796875" style="58" customWidth="1"/>
    <col min="13833" max="14080" width="8.7265625" style="58"/>
    <col min="14081" max="14081" width="9.36328125" style="58" customWidth="1"/>
    <col min="14082" max="14082" width="6.6328125" style="58" customWidth="1"/>
    <col min="14083" max="14083" width="8.1796875" style="58" customWidth="1"/>
    <col min="14084" max="14085" width="6.6328125" style="58" customWidth="1"/>
    <col min="14086" max="14086" width="6.26953125" style="58" customWidth="1"/>
    <col min="14087" max="14087" width="6.08984375" style="58" customWidth="1"/>
    <col min="14088" max="14088" width="9.1796875" style="58" customWidth="1"/>
    <col min="14089" max="14336" width="8.7265625" style="58"/>
    <col min="14337" max="14337" width="9.36328125" style="58" customWidth="1"/>
    <col min="14338" max="14338" width="6.6328125" style="58" customWidth="1"/>
    <col min="14339" max="14339" width="8.1796875" style="58" customWidth="1"/>
    <col min="14340" max="14341" width="6.6328125" style="58" customWidth="1"/>
    <col min="14342" max="14342" width="6.26953125" style="58" customWidth="1"/>
    <col min="14343" max="14343" width="6.08984375" style="58" customWidth="1"/>
    <col min="14344" max="14344" width="9.1796875" style="58" customWidth="1"/>
    <col min="14345" max="14592" width="8.7265625" style="58"/>
    <col min="14593" max="14593" width="9.36328125" style="58" customWidth="1"/>
    <col min="14594" max="14594" width="6.6328125" style="58" customWidth="1"/>
    <col min="14595" max="14595" width="8.1796875" style="58" customWidth="1"/>
    <col min="14596" max="14597" width="6.6328125" style="58" customWidth="1"/>
    <col min="14598" max="14598" width="6.26953125" style="58" customWidth="1"/>
    <col min="14599" max="14599" width="6.08984375" style="58" customWidth="1"/>
    <col min="14600" max="14600" width="9.1796875" style="58" customWidth="1"/>
    <col min="14601" max="14848" width="8.7265625" style="58"/>
    <col min="14849" max="14849" width="9.36328125" style="58" customWidth="1"/>
    <col min="14850" max="14850" width="6.6328125" style="58" customWidth="1"/>
    <col min="14851" max="14851" width="8.1796875" style="58" customWidth="1"/>
    <col min="14852" max="14853" width="6.6328125" style="58" customWidth="1"/>
    <col min="14854" max="14854" width="6.26953125" style="58" customWidth="1"/>
    <col min="14855" max="14855" width="6.08984375" style="58" customWidth="1"/>
    <col min="14856" max="14856" width="9.1796875" style="58" customWidth="1"/>
    <col min="14857" max="15104" width="8.7265625" style="58"/>
    <col min="15105" max="15105" width="9.36328125" style="58" customWidth="1"/>
    <col min="15106" max="15106" width="6.6328125" style="58" customWidth="1"/>
    <col min="15107" max="15107" width="8.1796875" style="58" customWidth="1"/>
    <col min="15108" max="15109" width="6.6328125" style="58" customWidth="1"/>
    <col min="15110" max="15110" width="6.26953125" style="58" customWidth="1"/>
    <col min="15111" max="15111" width="6.08984375" style="58" customWidth="1"/>
    <col min="15112" max="15112" width="9.1796875" style="58" customWidth="1"/>
    <col min="15113" max="15360" width="8.7265625" style="58"/>
    <col min="15361" max="15361" width="9.36328125" style="58" customWidth="1"/>
    <col min="15362" max="15362" width="6.6328125" style="58" customWidth="1"/>
    <col min="15363" max="15363" width="8.1796875" style="58" customWidth="1"/>
    <col min="15364" max="15365" width="6.6328125" style="58" customWidth="1"/>
    <col min="15366" max="15366" width="6.26953125" style="58" customWidth="1"/>
    <col min="15367" max="15367" width="6.08984375" style="58" customWidth="1"/>
    <col min="15368" max="15368" width="9.1796875" style="58" customWidth="1"/>
    <col min="15369" max="15616" width="8.7265625" style="58"/>
    <col min="15617" max="15617" width="9.36328125" style="58" customWidth="1"/>
    <col min="15618" max="15618" width="6.6328125" style="58" customWidth="1"/>
    <col min="15619" max="15619" width="8.1796875" style="58" customWidth="1"/>
    <col min="15620" max="15621" width="6.6328125" style="58" customWidth="1"/>
    <col min="15622" max="15622" width="6.26953125" style="58" customWidth="1"/>
    <col min="15623" max="15623" width="6.08984375" style="58" customWidth="1"/>
    <col min="15624" max="15624" width="9.1796875" style="58" customWidth="1"/>
    <col min="15625" max="15872" width="8.7265625" style="58"/>
    <col min="15873" max="15873" width="9.36328125" style="58" customWidth="1"/>
    <col min="15874" max="15874" width="6.6328125" style="58" customWidth="1"/>
    <col min="15875" max="15875" width="8.1796875" style="58" customWidth="1"/>
    <col min="15876" max="15877" width="6.6328125" style="58" customWidth="1"/>
    <col min="15878" max="15878" width="6.26953125" style="58" customWidth="1"/>
    <col min="15879" max="15879" width="6.08984375" style="58" customWidth="1"/>
    <col min="15880" max="15880" width="9.1796875" style="58" customWidth="1"/>
    <col min="15881" max="16128" width="8.7265625" style="58"/>
    <col min="16129" max="16129" width="9.36328125" style="58" customWidth="1"/>
    <col min="16130" max="16130" width="6.6328125" style="58" customWidth="1"/>
    <col min="16131" max="16131" width="8.1796875" style="58" customWidth="1"/>
    <col min="16132" max="16133" width="6.6328125" style="58" customWidth="1"/>
    <col min="16134" max="16134" width="6.26953125" style="58" customWidth="1"/>
    <col min="16135" max="16135" width="6.08984375" style="58" customWidth="1"/>
    <col min="16136" max="16136" width="9.1796875" style="58" customWidth="1"/>
    <col min="16137" max="16384" width="8.7265625" style="58"/>
  </cols>
  <sheetData>
    <row r="1" spans="1:8" ht="27" customHeight="1" x14ac:dyDescent="0.2">
      <c r="A1" s="135" t="s">
        <v>346</v>
      </c>
      <c r="B1" s="135"/>
      <c r="C1" s="135"/>
      <c r="D1" s="135"/>
      <c r="E1" s="135"/>
      <c r="F1" s="135"/>
      <c r="G1" s="135"/>
      <c r="H1" s="135"/>
    </row>
    <row r="2" spans="1:8" x14ac:dyDescent="0.2">
      <c r="H2" s="136" t="s">
        <v>78</v>
      </c>
    </row>
    <row r="3" spans="1:8" x14ac:dyDescent="0.2">
      <c r="A3" s="137" t="s">
        <v>2</v>
      </c>
      <c r="B3" s="137" t="s">
        <v>347</v>
      </c>
      <c r="C3" s="137" t="s">
        <v>348</v>
      </c>
      <c r="D3" s="137"/>
      <c r="E3" s="137"/>
      <c r="F3" s="137" t="s">
        <v>349</v>
      </c>
      <c r="G3" s="137"/>
      <c r="H3" s="138" t="s">
        <v>350</v>
      </c>
    </row>
    <row r="4" spans="1:8" x14ac:dyDescent="0.2">
      <c r="A4" s="137"/>
      <c r="B4" s="137"/>
      <c r="C4" s="139" t="s">
        <v>351</v>
      </c>
      <c r="D4" s="139" t="s">
        <v>8</v>
      </c>
      <c r="E4" s="139" t="s">
        <v>9</v>
      </c>
      <c r="F4" s="139" t="s">
        <v>352</v>
      </c>
      <c r="G4" s="140" t="s">
        <v>353</v>
      </c>
      <c r="H4" s="138"/>
    </row>
    <row r="5" spans="1:8" ht="22.95" customHeight="1" x14ac:dyDescent="0.2">
      <c r="A5" s="141" t="s">
        <v>310</v>
      </c>
      <c r="B5" s="48">
        <v>1908</v>
      </c>
      <c r="C5" s="48">
        <f t="shared" ref="C5:C13" si="0">D5+E5</f>
        <v>8668</v>
      </c>
      <c r="D5" s="48">
        <v>4123</v>
      </c>
      <c r="E5" s="48">
        <v>4545</v>
      </c>
      <c r="F5" s="142">
        <v>1</v>
      </c>
      <c r="G5" s="142">
        <v>4.2</v>
      </c>
      <c r="H5" s="48">
        <v>780</v>
      </c>
    </row>
    <row r="6" spans="1:8" ht="22.95" customHeight="1" x14ac:dyDescent="0.2">
      <c r="A6" s="143" t="s">
        <v>156</v>
      </c>
      <c r="B6" s="18">
        <v>2089</v>
      </c>
      <c r="C6" s="18">
        <f t="shared" si="0"/>
        <v>9432</v>
      </c>
      <c r="D6" s="18">
        <v>4552</v>
      </c>
      <c r="E6" s="18">
        <v>4880</v>
      </c>
      <c r="F6" s="144">
        <f t="shared" ref="F6:G16" si="1">(B6-B5)/B5*100</f>
        <v>9.4863731656184491</v>
      </c>
      <c r="G6" s="144">
        <f t="shared" si="1"/>
        <v>8.8140286109829251</v>
      </c>
      <c r="H6" s="18">
        <v>849</v>
      </c>
    </row>
    <row r="7" spans="1:8" ht="22.95" customHeight="1" x14ac:dyDescent="0.2">
      <c r="A7" s="143" t="s">
        <v>157</v>
      </c>
      <c r="B7" s="18">
        <v>2583</v>
      </c>
      <c r="C7" s="18">
        <f t="shared" si="0"/>
        <v>10944</v>
      </c>
      <c r="D7" s="18">
        <v>5358</v>
      </c>
      <c r="E7" s="18">
        <v>5586</v>
      </c>
      <c r="F7" s="144">
        <f t="shared" si="1"/>
        <v>23.647678314983246</v>
      </c>
      <c r="G7" s="144">
        <f t="shared" si="1"/>
        <v>16.030534351145036</v>
      </c>
      <c r="H7" s="18">
        <v>985</v>
      </c>
    </row>
    <row r="8" spans="1:8" ht="22.95" customHeight="1" x14ac:dyDescent="0.2">
      <c r="A8" s="143" t="s">
        <v>158</v>
      </c>
      <c r="B8" s="18">
        <v>3091</v>
      </c>
      <c r="C8" s="18">
        <f t="shared" si="0"/>
        <v>12210</v>
      </c>
      <c r="D8" s="18">
        <v>5934</v>
      </c>
      <c r="E8" s="18">
        <v>6276</v>
      </c>
      <c r="F8" s="144">
        <f t="shared" si="1"/>
        <v>19.667053813395277</v>
      </c>
      <c r="G8" s="144">
        <f t="shared" si="1"/>
        <v>11.567982456140351</v>
      </c>
      <c r="H8" s="18">
        <v>1100</v>
      </c>
    </row>
    <row r="9" spans="1:8" ht="22.95" customHeight="1" x14ac:dyDescent="0.2">
      <c r="A9" s="143" t="s">
        <v>315</v>
      </c>
      <c r="B9" s="18">
        <v>3473</v>
      </c>
      <c r="C9" s="18">
        <f t="shared" si="0"/>
        <v>13011</v>
      </c>
      <c r="D9" s="18">
        <v>6340</v>
      </c>
      <c r="E9" s="18">
        <v>6671</v>
      </c>
      <c r="F9" s="144">
        <f t="shared" si="1"/>
        <v>12.358460045292786</v>
      </c>
      <c r="G9" s="144">
        <f t="shared" si="1"/>
        <v>6.5601965601965597</v>
      </c>
      <c r="H9" s="18">
        <v>1172</v>
      </c>
    </row>
    <row r="10" spans="1:8" ht="22.95" customHeight="1" x14ac:dyDescent="0.2">
      <c r="A10" s="143" t="s">
        <v>160</v>
      </c>
      <c r="B10" s="18">
        <v>3777</v>
      </c>
      <c r="C10" s="18">
        <f t="shared" si="0"/>
        <v>13707</v>
      </c>
      <c r="D10" s="18">
        <v>6569</v>
      </c>
      <c r="E10" s="18">
        <v>7138</v>
      </c>
      <c r="F10" s="144">
        <f t="shared" si="1"/>
        <v>8.7532392744025334</v>
      </c>
      <c r="G10" s="144">
        <f t="shared" si="1"/>
        <v>5.3493198063177312</v>
      </c>
      <c r="H10" s="18">
        <v>1198</v>
      </c>
    </row>
    <row r="11" spans="1:8" ht="22.95" customHeight="1" x14ac:dyDescent="0.2">
      <c r="A11" s="143" t="s">
        <v>161</v>
      </c>
      <c r="B11" s="18">
        <v>4374</v>
      </c>
      <c r="C11" s="18">
        <f t="shared" si="0"/>
        <v>15023</v>
      </c>
      <c r="D11" s="18">
        <v>7167</v>
      </c>
      <c r="E11" s="18">
        <v>7856</v>
      </c>
      <c r="F11" s="144">
        <f t="shared" si="1"/>
        <v>15.806195393169181</v>
      </c>
      <c r="G11" s="144">
        <f t="shared" si="1"/>
        <v>9.6009338294302182</v>
      </c>
      <c r="H11" s="18">
        <v>1305</v>
      </c>
    </row>
    <row r="12" spans="1:8" ht="22.95" customHeight="1" x14ac:dyDescent="0.2">
      <c r="A12" s="143" t="s">
        <v>129</v>
      </c>
      <c r="B12" s="18">
        <v>4850</v>
      </c>
      <c r="C12" s="18">
        <f t="shared" si="0"/>
        <v>15745</v>
      </c>
      <c r="D12" s="18">
        <v>7475</v>
      </c>
      <c r="E12" s="18">
        <v>8270</v>
      </c>
      <c r="F12" s="144">
        <f t="shared" si="1"/>
        <v>10.882487425697303</v>
      </c>
      <c r="G12" s="144">
        <f t="shared" si="1"/>
        <v>4.8059641882446913</v>
      </c>
      <c r="H12" s="18">
        <v>1367</v>
      </c>
    </row>
    <row r="13" spans="1:8" ht="22.95" customHeight="1" x14ac:dyDescent="0.2">
      <c r="A13" s="143" t="s">
        <v>139</v>
      </c>
      <c r="B13" s="18">
        <v>5096</v>
      </c>
      <c r="C13" s="18">
        <f t="shared" si="0"/>
        <v>15790</v>
      </c>
      <c r="D13" s="18">
        <v>7564</v>
      </c>
      <c r="E13" s="18">
        <v>8226</v>
      </c>
      <c r="F13" s="144">
        <f t="shared" si="1"/>
        <v>5.0721649484536089</v>
      </c>
      <c r="G13" s="144">
        <f t="shared" si="1"/>
        <v>0.28580501746586218</v>
      </c>
      <c r="H13" s="18">
        <v>1370</v>
      </c>
    </row>
    <row r="14" spans="1:8" ht="22.95" customHeight="1" x14ac:dyDescent="0.2">
      <c r="A14" s="143" t="s">
        <v>131</v>
      </c>
      <c r="B14" s="18">
        <v>5220</v>
      </c>
      <c r="C14" s="18">
        <v>15951</v>
      </c>
      <c r="D14" s="18">
        <v>7680</v>
      </c>
      <c r="E14" s="18">
        <v>8271</v>
      </c>
      <c r="F14" s="144">
        <f t="shared" si="1"/>
        <v>2.4332810047095763</v>
      </c>
      <c r="G14" s="144">
        <f t="shared" si="1"/>
        <v>1.0196326789107031</v>
      </c>
      <c r="H14" s="18">
        <v>1383.4</v>
      </c>
    </row>
    <row r="15" spans="1:8" ht="22.95" customHeight="1" x14ac:dyDescent="0.2">
      <c r="A15" s="143" t="s">
        <v>132</v>
      </c>
      <c r="B15" s="18">
        <v>5541</v>
      </c>
      <c r="C15" s="18">
        <v>16148</v>
      </c>
      <c r="D15" s="18">
        <v>7780</v>
      </c>
      <c r="E15" s="18">
        <v>8368</v>
      </c>
      <c r="F15" s="144">
        <f>(B15-B14)/B14*100</f>
        <v>6.1494252873563218</v>
      </c>
      <c r="G15" s="144">
        <f t="shared" si="1"/>
        <v>1.2350322863770298</v>
      </c>
      <c r="H15" s="18">
        <v>1399</v>
      </c>
    </row>
    <row r="16" spans="1:8" ht="22.95" customHeight="1" x14ac:dyDescent="0.2">
      <c r="A16" s="145" t="s">
        <v>381</v>
      </c>
      <c r="B16" s="42">
        <v>6558</v>
      </c>
      <c r="C16" s="42">
        <v>17969</v>
      </c>
      <c r="D16" s="42">
        <v>8667</v>
      </c>
      <c r="E16" s="42">
        <v>9302</v>
      </c>
      <c r="F16" s="146">
        <f>(B16-B15)/B15*100</f>
        <v>18.354087709799675</v>
      </c>
      <c r="G16" s="146">
        <f t="shared" si="1"/>
        <v>11.27693832053505</v>
      </c>
      <c r="H16" s="42">
        <v>1557</v>
      </c>
    </row>
    <row r="17" spans="8:8" x14ac:dyDescent="0.2">
      <c r="H17" s="136" t="s">
        <v>102</v>
      </c>
    </row>
  </sheetData>
  <mergeCells count="6">
    <mergeCell ref="A1:H1"/>
    <mergeCell ref="A3:A4"/>
    <mergeCell ref="B3:B4"/>
    <mergeCell ref="C3:E3"/>
    <mergeCell ref="F3:G3"/>
    <mergeCell ref="H3:H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261B-1EE8-450A-AD00-298F578FB3F5}">
  <dimension ref="A1:R19"/>
  <sheetViews>
    <sheetView view="pageBreakPreview" topLeftCell="A13" zoomScale="85" zoomScaleNormal="75" zoomScaleSheetLayoutView="85" workbookViewId="0">
      <selection activeCell="D18" sqref="D18"/>
    </sheetView>
  </sheetViews>
  <sheetFormatPr defaultRowHeight="13.2" x14ac:dyDescent="0.2"/>
  <cols>
    <col min="1" max="1" width="9.36328125" style="58" customWidth="1"/>
    <col min="2" max="4" width="6.6328125" style="58" customWidth="1"/>
    <col min="5" max="5" width="7" style="58" customWidth="1"/>
    <col min="6" max="10" width="6.6328125" style="58" customWidth="1"/>
    <col min="11" max="11" width="4.08984375" style="155" customWidth="1"/>
    <col min="12" max="14" width="8.7265625" style="58"/>
    <col min="15" max="15" width="10.08984375" style="58" customWidth="1"/>
    <col min="16" max="256" width="8.7265625" style="58"/>
    <col min="257" max="257" width="9.36328125" style="58" customWidth="1"/>
    <col min="258" max="266" width="6.6328125" style="58" customWidth="1"/>
    <col min="267" max="267" width="4.08984375" style="58" customWidth="1"/>
    <col min="268" max="270" width="8.7265625" style="58"/>
    <col min="271" max="271" width="10.08984375" style="58" customWidth="1"/>
    <col min="272" max="512" width="8.7265625" style="58"/>
    <col min="513" max="513" width="9.36328125" style="58" customWidth="1"/>
    <col min="514" max="522" width="6.6328125" style="58" customWidth="1"/>
    <col min="523" max="523" width="4.08984375" style="58" customWidth="1"/>
    <col min="524" max="526" width="8.7265625" style="58"/>
    <col min="527" max="527" width="10.08984375" style="58" customWidth="1"/>
    <col min="528" max="768" width="8.7265625" style="58"/>
    <col min="769" max="769" width="9.36328125" style="58" customWidth="1"/>
    <col min="770" max="778" width="6.6328125" style="58" customWidth="1"/>
    <col min="779" max="779" width="4.08984375" style="58" customWidth="1"/>
    <col min="780" max="782" width="8.7265625" style="58"/>
    <col min="783" max="783" width="10.08984375" style="58" customWidth="1"/>
    <col min="784" max="1024" width="8.7265625" style="58"/>
    <col min="1025" max="1025" width="9.36328125" style="58" customWidth="1"/>
    <col min="1026" max="1034" width="6.6328125" style="58" customWidth="1"/>
    <col min="1035" max="1035" width="4.08984375" style="58" customWidth="1"/>
    <col min="1036" max="1038" width="8.7265625" style="58"/>
    <col min="1039" max="1039" width="10.08984375" style="58" customWidth="1"/>
    <col min="1040" max="1280" width="8.7265625" style="58"/>
    <col min="1281" max="1281" width="9.36328125" style="58" customWidth="1"/>
    <col min="1282" max="1290" width="6.6328125" style="58" customWidth="1"/>
    <col min="1291" max="1291" width="4.08984375" style="58" customWidth="1"/>
    <col min="1292" max="1294" width="8.7265625" style="58"/>
    <col min="1295" max="1295" width="10.08984375" style="58" customWidth="1"/>
    <col min="1296" max="1536" width="8.7265625" style="58"/>
    <col min="1537" max="1537" width="9.36328125" style="58" customWidth="1"/>
    <col min="1538" max="1546" width="6.6328125" style="58" customWidth="1"/>
    <col min="1547" max="1547" width="4.08984375" style="58" customWidth="1"/>
    <col min="1548" max="1550" width="8.7265625" style="58"/>
    <col min="1551" max="1551" width="10.08984375" style="58" customWidth="1"/>
    <col min="1552" max="1792" width="8.7265625" style="58"/>
    <col min="1793" max="1793" width="9.36328125" style="58" customWidth="1"/>
    <col min="1794" max="1802" width="6.6328125" style="58" customWidth="1"/>
    <col min="1803" max="1803" width="4.08984375" style="58" customWidth="1"/>
    <col min="1804" max="1806" width="8.7265625" style="58"/>
    <col min="1807" max="1807" width="10.08984375" style="58" customWidth="1"/>
    <col min="1808" max="2048" width="8.7265625" style="58"/>
    <col min="2049" max="2049" width="9.36328125" style="58" customWidth="1"/>
    <col min="2050" max="2058" width="6.6328125" style="58" customWidth="1"/>
    <col min="2059" max="2059" width="4.08984375" style="58" customWidth="1"/>
    <col min="2060" max="2062" width="8.7265625" style="58"/>
    <col min="2063" max="2063" width="10.08984375" style="58" customWidth="1"/>
    <col min="2064" max="2304" width="8.7265625" style="58"/>
    <col min="2305" max="2305" width="9.36328125" style="58" customWidth="1"/>
    <col min="2306" max="2314" width="6.6328125" style="58" customWidth="1"/>
    <col min="2315" max="2315" width="4.08984375" style="58" customWidth="1"/>
    <col min="2316" max="2318" width="8.7265625" style="58"/>
    <col min="2319" max="2319" width="10.08984375" style="58" customWidth="1"/>
    <col min="2320" max="2560" width="8.7265625" style="58"/>
    <col min="2561" max="2561" width="9.36328125" style="58" customWidth="1"/>
    <col min="2562" max="2570" width="6.6328125" style="58" customWidth="1"/>
    <col min="2571" max="2571" width="4.08984375" style="58" customWidth="1"/>
    <col min="2572" max="2574" width="8.7265625" style="58"/>
    <col min="2575" max="2575" width="10.08984375" style="58" customWidth="1"/>
    <col min="2576" max="2816" width="8.7265625" style="58"/>
    <col min="2817" max="2817" width="9.36328125" style="58" customWidth="1"/>
    <col min="2818" max="2826" width="6.6328125" style="58" customWidth="1"/>
    <col min="2827" max="2827" width="4.08984375" style="58" customWidth="1"/>
    <col min="2828" max="2830" width="8.7265625" style="58"/>
    <col min="2831" max="2831" width="10.08984375" style="58" customWidth="1"/>
    <col min="2832" max="3072" width="8.7265625" style="58"/>
    <col min="3073" max="3073" width="9.36328125" style="58" customWidth="1"/>
    <col min="3074" max="3082" width="6.6328125" style="58" customWidth="1"/>
    <col min="3083" max="3083" width="4.08984375" style="58" customWidth="1"/>
    <col min="3084" max="3086" width="8.7265625" style="58"/>
    <col min="3087" max="3087" width="10.08984375" style="58" customWidth="1"/>
    <col min="3088" max="3328" width="8.7265625" style="58"/>
    <col min="3329" max="3329" width="9.36328125" style="58" customWidth="1"/>
    <col min="3330" max="3338" width="6.6328125" style="58" customWidth="1"/>
    <col min="3339" max="3339" width="4.08984375" style="58" customWidth="1"/>
    <col min="3340" max="3342" width="8.7265625" style="58"/>
    <col min="3343" max="3343" width="10.08984375" style="58" customWidth="1"/>
    <col min="3344" max="3584" width="8.7265625" style="58"/>
    <col min="3585" max="3585" width="9.36328125" style="58" customWidth="1"/>
    <col min="3586" max="3594" width="6.6328125" style="58" customWidth="1"/>
    <col min="3595" max="3595" width="4.08984375" style="58" customWidth="1"/>
    <col min="3596" max="3598" width="8.7265625" style="58"/>
    <col min="3599" max="3599" width="10.08984375" style="58" customWidth="1"/>
    <col min="3600" max="3840" width="8.7265625" style="58"/>
    <col min="3841" max="3841" width="9.36328125" style="58" customWidth="1"/>
    <col min="3842" max="3850" width="6.6328125" style="58" customWidth="1"/>
    <col min="3851" max="3851" width="4.08984375" style="58" customWidth="1"/>
    <col min="3852" max="3854" width="8.7265625" style="58"/>
    <col min="3855" max="3855" width="10.08984375" style="58" customWidth="1"/>
    <col min="3856" max="4096" width="8.7265625" style="58"/>
    <col min="4097" max="4097" width="9.36328125" style="58" customWidth="1"/>
    <col min="4098" max="4106" width="6.6328125" style="58" customWidth="1"/>
    <col min="4107" max="4107" width="4.08984375" style="58" customWidth="1"/>
    <col min="4108" max="4110" width="8.7265625" style="58"/>
    <col min="4111" max="4111" width="10.08984375" style="58" customWidth="1"/>
    <col min="4112" max="4352" width="8.7265625" style="58"/>
    <col min="4353" max="4353" width="9.36328125" style="58" customWidth="1"/>
    <col min="4354" max="4362" width="6.6328125" style="58" customWidth="1"/>
    <col min="4363" max="4363" width="4.08984375" style="58" customWidth="1"/>
    <col min="4364" max="4366" width="8.7265625" style="58"/>
    <col min="4367" max="4367" width="10.08984375" style="58" customWidth="1"/>
    <col min="4368" max="4608" width="8.7265625" style="58"/>
    <col min="4609" max="4609" width="9.36328125" style="58" customWidth="1"/>
    <col min="4610" max="4618" width="6.6328125" style="58" customWidth="1"/>
    <col min="4619" max="4619" width="4.08984375" style="58" customWidth="1"/>
    <col min="4620" max="4622" width="8.7265625" style="58"/>
    <col min="4623" max="4623" width="10.08984375" style="58" customWidth="1"/>
    <col min="4624" max="4864" width="8.7265625" style="58"/>
    <col min="4865" max="4865" width="9.36328125" style="58" customWidth="1"/>
    <col min="4866" max="4874" width="6.6328125" style="58" customWidth="1"/>
    <col min="4875" max="4875" width="4.08984375" style="58" customWidth="1"/>
    <col min="4876" max="4878" width="8.7265625" style="58"/>
    <col min="4879" max="4879" width="10.08984375" style="58" customWidth="1"/>
    <col min="4880" max="5120" width="8.7265625" style="58"/>
    <col min="5121" max="5121" width="9.36328125" style="58" customWidth="1"/>
    <col min="5122" max="5130" width="6.6328125" style="58" customWidth="1"/>
    <col min="5131" max="5131" width="4.08984375" style="58" customWidth="1"/>
    <col min="5132" max="5134" width="8.7265625" style="58"/>
    <col min="5135" max="5135" width="10.08984375" style="58" customWidth="1"/>
    <col min="5136" max="5376" width="8.7265625" style="58"/>
    <col min="5377" max="5377" width="9.36328125" style="58" customWidth="1"/>
    <col min="5378" max="5386" width="6.6328125" style="58" customWidth="1"/>
    <col min="5387" max="5387" width="4.08984375" style="58" customWidth="1"/>
    <col min="5388" max="5390" width="8.7265625" style="58"/>
    <col min="5391" max="5391" width="10.08984375" style="58" customWidth="1"/>
    <col min="5392" max="5632" width="8.7265625" style="58"/>
    <col min="5633" max="5633" width="9.36328125" style="58" customWidth="1"/>
    <col min="5634" max="5642" width="6.6328125" style="58" customWidth="1"/>
    <col min="5643" max="5643" width="4.08984375" style="58" customWidth="1"/>
    <col min="5644" max="5646" width="8.7265625" style="58"/>
    <col min="5647" max="5647" width="10.08984375" style="58" customWidth="1"/>
    <col min="5648" max="5888" width="8.7265625" style="58"/>
    <col min="5889" max="5889" width="9.36328125" style="58" customWidth="1"/>
    <col min="5890" max="5898" width="6.6328125" style="58" customWidth="1"/>
    <col min="5899" max="5899" width="4.08984375" style="58" customWidth="1"/>
    <col min="5900" max="5902" width="8.7265625" style="58"/>
    <col min="5903" max="5903" width="10.08984375" style="58" customWidth="1"/>
    <col min="5904" max="6144" width="8.7265625" style="58"/>
    <col min="6145" max="6145" width="9.36328125" style="58" customWidth="1"/>
    <col min="6146" max="6154" width="6.6328125" style="58" customWidth="1"/>
    <col min="6155" max="6155" width="4.08984375" style="58" customWidth="1"/>
    <col min="6156" max="6158" width="8.7265625" style="58"/>
    <col min="6159" max="6159" width="10.08984375" style="58" customWidth="1"/>
    <col min="6160" max="6400" width="8.7265625" style="58"/>
    <col min="6401" max="6401" width="9.36328125" style="58" customWidth="1"/>
    <col min="6402" max="6410" width="6.6328125" style="58" customWidth="1"/>
    <col min="6411" max="6411" width="4.08984375" style="58" customWidth="1"/>
    <col min="6412" max="6414" width="8.7265625" style="58"/>
    <col min="6415" max="6415" width="10.08984375" style="58" customWidth="1"/>
    <col min="6416" max="6656" width="8.7265625" style="58"/>
    <col min="6657" max="6657" width="9.36328125" style="58" customWidth="1"/>
    <col min="6658" max="6666" width="6.6328125" style="58" customWidth="1"/>
    <col min="6667" max="6667" width="4.08984375" style="58" customWidth="1"/>
    <col min="6668" max="6670" width="8.7265625" style="58"/>
    <col min="6671" max="6671" width="10.08984375" style="58" customWidth="1"/>
    <col min="6672" max="6912" width="8.7265625" style="58"/>
    <col min="6913" max="6913" width="9.36328125" style="58" customWidth="1"/>
    <col min="6914" max="6922" width="6.6328125" style="58" customWidth="1"/>
    <col min="6923" max="6923" width="4.08984375" style="58" customWidth="1"/>
    <col min="6924" max="6926" width="8.7265625" style="58"/>
    <col min="6927" max="6927" width="10.08984375" style="58" customWidth="1"/>
    <col min="6928" max="7168" width="8.7265625" style="58"/>
    <col min="7169" max="7169" width="9.36328125" style="58" customWidth="1"/>
    <col min="7170" max="7178" width="6.6328125" style="58" customWidth="1"/>
    <col min="7179" max="7179" width="4.08984375" style="58" customWidth="1"/>
    <col min="7180" max="7182" width="8.7265625" style="58"/>
    <col min="7183" max="7183" width="10.08984375" style="58" customWidth="1"/>
    <col min="7184" max="7424" width="8.7265625" style="58"/>
    <col min="7425" max="7425" width="9.36328125" style="58" customWidth="1"/>
    <col min="7426" max="7434" width="6.6328125" style="58" customWidth="1"/>
    <col min="7435" max="7435" width="4.08984375" style="58" customWidth="1"/>
    <col min="7436" max="7438" width="8.7265625" style="58"/>
    <col min="7439" max="7439" width="10.08984375" style="58" customWidth="1"/>
    <col min="7440" max="7680" width="8.7265625" style="58"/>
    <col min="7681" max="7681" width="9.36328125" style="58" customWidth="1"/>
    <col min="7682" max="7690" width="6.6328125" style="58" customWidth="1"/>
    <col min="7691" max="7691" width="4.08984375" style="58" customWidth="1"/>
    <col min="7692" max="7694" width="8.7265625" style="58"/>
    <col min="7695" max="7695" width="10.08984375" style="58" customWidth="1"/>
    <col min="7696" max="7936" width="8.7265625" style="58"/>
    <col min="7937" max="7937" width="9.36328125" style="58" customWidth="1"/>
    <col min="7938" max="7946" width="6.6328125" style="58" customWidth="1"/>
    <col min="7947" max="7947" width="4.08984375" style="58" customWidth="1"/>
    <col min="7948" max="7950" width="8.7265625" style="58"/>
    <col min="7951" max="7951" width="10.08984375" style="58" customWidth="1"/>
    <col min="7952" max="8192" width="8.7265625" style="58"/>
    <col min="8193" max="8193" width="9.36328125" style="58" customWidth="1"/>
    <col min="8194" max="8202" width="6.6328125" style="58" customWidth="1"/>
    <col min="8203" max="8203" width="4.08984375" style="58" customWidth="1"/>
    <col min="8204" max="8206" width="8.7265625" style="58"/>
    <col min="8207" max="8207" width="10.08984375" style="58" customWidth="1"/>
    <col min="8208" max="8448" width="8.7265625" style="58"/>
    <col min="8449" max="8449" width="9.36328125" style="58" customWidth="1"/>
    <col min="8450" max="8458" width="6.6328125" style="58" customWidth="1"/>
    <col min="8459" max="8459" width="4.08984375" style="58" customWidth="1"/>
    <col min="8460" max="8462" width="8.7265625" style="58"/>
    <col min="8463" max="8463" width="10.08984375" style="58" customWidth="1"/>
    <col min="8464" max="8704" width="8.7265625" style="58"/>
    <col min="8705" max="8705" width="9.36328125" style="58" customWidth="1"/>
    <col min="8706" max="8714" width="6.6328125" style="58" customWidth="1"/>
    <col min="8715" max="8715" width="4.08984375" style="58" customWidth="1"/>
    <col min="8716" max="8718" width="8.7265625" style="58"/>
    <col min="8719" max="8719" width="10.08984375" style="58" customWidth="1"/>
    <col min="8720" max="8960" width="8.7265625" style="58"/>
    <col min="8961" max="8961" width="9.36328125" style="58" customWidth="1"/>
    <col min="8962" max="8970" width="6.6328125" style="58" customWidth="1"/>
    <col min="8971" max="8971" width="4.08984375" style="58" customWidth="1"/>
    <col min="8972" max="8974" width="8.7265625" style="58"/>
    <col min="8975" max="8975" width="10.08984375" style="58" customWidth="1"/>
    <col min="8976" max="9216" width="8.7265625" style="58"/>
    <col min="9217" max="9217" width="9.36328125" style="58" customWidth="1"/>
    <col min="9218" max="9226" width="6.6328125" style="58" customWidth="1"/>
    <col min="9227" max="9227" width="4.08984375" style="58" customWidth="1"/>
    <col min="9228" max="9230" width="8.7265625" style="58"/>
    <col min="9231" max="9231" width="10.08984375" style="58" customWidth="1"/>
    <col min="9232" max="9472" width="8.7265625" style="58"/>
    <col min="9473" max="9473" width="9.36328125" style="58" customWidth="1"/>
    <col min="9474" max="9482" width="6.6328125" style="58" customWidth="1"/>
    <col min="9483" max="9483" width="4.08984375" style="58" customWidth="1"/>
    <col min="9484" max="9486" width="8.7265625" style="58"/>
    <col min="9487" max="9487" width="10.08984375" style="58" customWidth="1"/>
    <col min="9488" max="9728" width="8.7265625" style="58"/>
    <col min="9729" max="9729" width="9.36328125" style="58" customWidth="1"/>
    <col min="9730" max="9738" width="6.6328125" style="58" customWidth="1"/>
    <col min="9739" max="9739" width="4.08984375" style="58" customWidth="1"/>
    <col min="9740" max="9742" width="8.7265625" style="58"/>
    <col min="9743" max="9743" width="10.08984375" style="58" customWidth="1"/>
    <col min="9744" max="9984" width="8.7265625" style="58"/>
    <col min="9985" max="9985" width="9.36328125" style="58" customWidth="1"/>
    <col min="9986" max="9994" width="6.6328125" style="58" customWidth="1"/>
    <col min="9995" max="9995" width="4.08984375" style="58" customWidth="1"/>
    <col min="9996" max="9998" width="8.7265625" style="58"/>
    <col min="9999" max="9999" width="10.08984375" style="58" customWidth="1"/>
    <col min="10000" max="10240" width="8.7265625" style="58"/>
    <col min="10241" max="10241" width="9.36328125" style="58" customWidth="1"/>
    <col min="10242" max="10250" width="6.6328125" style="58" customWidth="1"/>
    <col min="10251" max="10251" width="4.08984375" style="58" customWidth="1"/>
    <col min="10252" max="10254" width="8.7265625" style="58"/>
    <col min="10255" max="10255" width="10.08984375" style="58" customWidth="1"/>
    <col min="10256" max="10496" width="8.7265625" style="58"/>
    <col min="10497" max="10497" width="9.36328125" style="58" customWidth="1"/>
    <col min="10498" max="10506" width="6.6328125" style="58" customWidth="1"/>
    <col min="10507" max="10507" width="4.08984375" style="58" customWidth="1"/>
    <col min="10508" max="10510" width="8.7265625" style="58"/>
    <col min="10511" max="10511" width="10.08984375" style="58" customWidth="1"/>
    <col min="10512" max="10752" width="8.7265625" style="58"/>
    <col min="10753" max="10753" width="9.36328125" style="58" customWidth="1"/>
    <col min="10754" max="10762" width="6.6328125" style="58" customWidth="1"/>
    <col min="10763" max="10763" width="4.08984375" style="58" customWidth="1"/>
    <col min="10764" max="10766" width="8.7265625" style="58"/>
    <col min="10767" max="10767" width="10.08984375" style="58" customWidth="1"/>
    <col min="10768" max="11008" width="8.7265625" style="58"/>
    <col min="11009" max="11009" width="9.36328125" style="58" customWidth="1"/>
    <col min="11010" max="11018" width="6.6328125" style="58" customWidth="1"/>
    <col min="11019" max="11019" width="4.08984375" style="58" customWidth="1"/>
    <col min="11020" max="11022" width="8.7265625" style="58"/>
    <col min="11023" max="11023" width="10.08984375" style="58" customWidth="1"/>
    <col min="11024" max="11264" width="8.7265625" style="58"/>
    <col min="11265" max="11265" width="9.36328125" style="58" customWidth="1"/>
    <col min="11266" max="11274" width="6.6328125" style="58" customWidth="1"/>
    <col min="11275" max="11275" width="4.08984375" style="58" customWidth="1"/>
    <col min="11276" max="11278" width="8.7265625" style="58"/>
    <col min="11279" max="11279" width="10.08984375" style="58" customWidth="1"/>
    <col min="11280" max="11520" width="8.7265625" style="58"/>
    <col min="11521" max="11521" width="9.36328125" style="58" customWidth="1"/>
    <col min="11522" max="11530" width="6.6328125" style="58" customWidth="1"/>
    <col min="11531" max="11531" width="4.08984375" style="58" customWidth="1"/>
    <col min="11532" max="11534" width="8.7265625" style="58"/>
    <col min="11535" max="11535" width="10.08984375" style="58" customWidth="1"/>
    <col min="11536" max="11776" width="8.7265625" style="58"/>
    <col min="11777" max="11777" width="9.36328125" style="58" customWidth="1"/>
    <col min="11778" max="11786" width="6.6328125" style="58" customWidth="1"/>
    <col min="11787" max="11787" width="4.08984375" style="58" customWidth="1"/>
    <col min="11788" max="11790" width="8.7265625" style="58"/>
    <col min="11791" max="11791" width="10.08984375" style="58" customWidth="1"/>
    <col min="11792" max="12032" width="8.7265625" style="58"/>
    <col min="12033" max="12033" width="9.36328125" style="58" customWidth="1"/>
    <col min="12034" max="12042" width="6.6328125" style="58" customWidth="1"/>
    <col min="12043" max="12043" width="4.08984375" style="58" customWidth="1"/>
    <col min="12044" max="12046" width="8.7265625" style="58"/>
    <col min="12047" max="12047" width="10.08984375" style="58" customWidth="1"/>
    <col min="12048" max="12288" width="8.7265625" style="58"/>
    <col min="12289" max="12289" width="9.36328125" style="58" customWidth="1"/>
    <col min="12290" max="12298" width="6.6328125" style="58" customWidth="1"/>
    <col min="12299" max="12299" width="4.08984375" style="58" customWidth="1"/>
    <col min="12300" max="12302" width="8.7265625" style="58"/>
    <col min="12303" max="12303" width="10.08984375" style="58" customWidth="1"/>
    <col min="12304" max="12544" width="8.7265625" style="58"/>
    <col min="12545" max="12545" width="9.36328125" style="58" customWidth="1"/>
    <col min="12546" max="12554" width="6.6328125" style="58" customWidth="1"/>
    <col min="12555" max="12555" width="4.08984375" style="58" customWidth="1"/>
    <col min="12556" max="12558" width="8.7265625" style="58"/>
    <col min="12559" max="12559" width="10.08984375" style="58" customWidth="1"/>
    <col min="12560" max="12800" width="8.7265625" style="58"/>
    <col min="12801" max="12801" width="9.36328125" style="58" customWidth="1"/>
    <col min="12802" max="12810" width="6.6328125" style="58" customWidth="1"/>
    <col min="12811" max="12811" width="4.08984375" style="58" customWidth="1"/>
    <col min="12812" max="12814" width="8.7265625" style="58"/>
    <col min="12815" max="12815" width="10.08984375" style="58" customWidth="1"/>
    <col min="12816" max="13056" width="8.7265625" style="58"/>
    <col min="13057" max="13057" width="9.36328125" style="58" customWidth="1"/>
    <col min="13058" max="13066" width="6.6328125" style="58" customWidth="1"/>
    <col min="13067" max="13067" width="4.08984375" style="58" customWidth="1"/>
    <col min="13068" max="13070" width="8.7265625" style="58"/>
    <col min="13071" max="13071" width="10.08984375" style="58" customWidth="1"/>
    <col min="13072" max="13312" width="8.7265625" style="58"/>
    <col min="13313" max="13313" width="9.36328125" style="58" customWidth="1"/>
    <col min="13314" max="13322" width="6.6328125" style="58" customWidth="1"/>
    <col min="13323" max="13323" width="4.08984375" style="58" customWidth="1"/>
    <col min="13324" max="13326" width="8.7265625" style="58"/>
    <col min="13327" max="13327" width="10.08984375" style="58" customWidth="1"/>
    <col min="13328" max="13568" width="8.7265625" style="58"/>
    <col min="13569" max="13569" width="9.36328125" style="58" customWidth="1"/>
    <col min="13570" max="13578" width="6.6328125" style="58" customWidth="1"/>
    <col min="13579" max="13579" width="4.08984375" style="58" customWidth="1"/>
    <col min="13580" max="13582" width="8.7265625" style="58"/>
    <col min="13583" max="13583" width="10.08984375" style="58" customWidth="1"/>
    <col min="13584" max="13824" width="8.7265625" style="58"/>
    <col min="13825" max="13825" width="9.36328125" style="58" customWidth="1"/>
    <col min="13826" max="13834" width="6.6328125" style="58" customWidth="1"/>
    <col min="13835" max="13835" width="4.08984375" style="58" customWidth="1"/>
    <col min="13836" max="13838" width="8.7265625" style="58"/>
    <col min="13839" max="13839" width="10.08984375" style="58" customWidth="1"/>
    <col min="13840" max="14080" width="8.7265625" style="58"/>
    <col min="14081" max="14081" width="9.36328125" style="58" customWidth="1"/>
    <col min="14082" max="14090" width="6.6328125" style="58" customWidth="1"/>
    <col min="14091" max="14091" width="4.08984375" style="58" customWidth="1"/>
    <col min="14092" max="14094" width="8.7265625" style="58"/>
    <col min="14095" max="14095" width="10.08984375" style="58" customWidth="1"/>
    <col min="14096" max="14336" width="8.7265625" style="58"/>
    <col min="14337" max="14337" width="9.36328125" style="58" customWidth="1"/>
    <col min="14338" max="14346" width="6.6328125" style="58" customWidth="1"/>
    <col min="14347" max="14347" width="4.08984375" style="58" customWidth="1"/>
    <col min="14348" max="14350" width="8.7265625" style="58"/>
    <col min="14351" max="14351" width="10.08984375" style="58" customWidth="1"/>
    <col min="14352" max="14592" width="8.7265625" style="58"/>
    <col min="14593" max="14593" width="9.36328125" style="58" customWidth="1"/>
    <col min="14594" max="14602" width="6.6328125" style="58" customWidth="1"/>
    <col min="14603" max="14603" width="4.08984375" style="58" customWidth="1"/>
    <col min="14604" max="14606" width="8.7265625" style="58"/>
    <col min="14607" max="14607" width="10.08984375" style="58" customWidth="1"/>
    <col min="14608" max="14848" width="8.7265625" style="58"/>
    <col min="14849" max="14849" width="9.36328125" style="58" customWidth="1"/>
    <col min="14850" max="14858" width="6.6328125" style="58" customWidth="1"/>
    <col min="14859" max="14859" width="4.08984375" style="58" customWidth="1"/>
    <col min="14860" max="14862" width="8.7265625" style="58"/>
    <col min="14863" max="14863" width="10.08984375" style="58" customWidth="1"/>
    <col min="14864" max="15104" width="8.7265625" style="58"/>
    <col min="15105" max="15105" width="9.36328125" style="58" customWidth="1"/>
    <col min="15106" max="15114" width="6.6328125" style="58" customWidth="1"/>
    <col min="15115" max="15115" width="4.08984375" style="58" customWidth="1"/>
    <col min="15116" max="15118" width="8.7265625" style="58"/>
    <col min="15119" max="15119" width="10.08984375" style="58" customWidth="1"/>
    <col min="15120" max="15360" width="8.7265625" style="58"/>
    <col min="15361" max="15361" width="9.36328125" style="58" customWidth="1"/>
    <col min="15362" max="15370" width="6.6328125" style="58" customWidth="1"/>
    <col min="15371" max="15371" width="4.08984375" style="58" customWidth="1"/>
    <col min="15372" max="15374" width="8.7265625" style="58"/>
    <col min="15375" max="15375" width="10.08984375" style="58" customWidth="1"/>
    <col min="15376" max="15616" width="8.7265625" style="58"/>
    <col min="15617" max="15617" width="9.36328125" style="58" customWidth="1"/>
    <col min="15618" max="15626" width="6.6328125" style="58" customWidth="1"/>
    <col min="15627" max="15627" width="4.08984375" style="58" customWidth="1"/>
    <col min="15628" max="15630" width="8.7265625" style="58"/>
    <col min="15631" max="15631" width="10.08984375" style="58" customWidth="1"/>
    <col min="15632" max="15872" width="8.7265625" style="58"/>
    <col min="15873" max="15873" width="9.36328125" style="58" customWidth="1"/>
    <col min="15874" max="15882" width="6.6328125" style="58" customWidth="1"/>
    <col min="15883" max="15883" width="4.08984375" style="58" customWidth="1"/>
    <col min="15884" max="15886" width="8.7265625" style="58"/>
    <col min="15887" max="15887" width="10.08984375" style="58" customWidth="1"/>
    <col min="15888" max="16128" width="8.7265625" style="58"/>
    <col min="16129" max="16129" width="9.36328125" style="58" customWidth="1"/>
    <col min="16130" max="16138" width="6.6328125" style="58" customWidth="1"/>
    <col min="16139" max="16139" width="4.08984375" style="58" customWidth="1"/>
    <col min="16140" max="16142" width="8.7265625" style="58"/>
    <col min="16143" max="16143" width="10.08984375" style="58" customWidth="1"/>
    <col min="16144" max="16384" width="8.7265625" style="58"/>
  </cols>
  <sheetData>
    <row r="1" spans="1:18" ht="27" customHeight="1" x14ac:dyDescent="0.2">
      <c r="A1" s="135" t="s">
        <v>306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8" x14ac:dyDescent="0.2">
      <c r="K2" s="136" t="s">
        <v>78</v>
      </c>
    </row>
    <row r="3" spans="1:18" x14ac:dyDescent="0.2">
      <c r="A3" s="137" t="s">
        <v>307</v>
      </c>
      <c r="B3" s="137" t="s">
        <v>259</v>
      </c>
      <c r="C3" s="137"/>
      <c r="D3" s="137"/>
      <c r="E3" s="137" t="s">
        <v>308</v>
      </c>
      <c r="F3" s="137"/>
      <c r="G3" s="137"/>
      <c r="H3" s="137" t="s">
        <v>309</v>
      </c>
      <c r="I3" s="137"/>
      <c r="J3" s="137"/>
      <c r="K3" s="147" t="s">
        <v>262</v>
      </c>
    </row>
    <row r="4" spans="1:18" x14ac:dyDescent="0.2">
      <c r="A4" s="137"/>
      <c r="B4" s="139" t="s">
        <v>7</v>
      </c>
      <c r="C4" s="139" t="s">
        <v>8</v>
      </c>
      <c r="D4" s="139" t="s">
        <v>9</v>
      </c>
      <c r="E4" s="139" t="s">
        <v>7</v>
      </c>
      <c r="F4" s="139" t="s">
        <v>8</v>
      </c>
      <c r="G4" s="139" t="s">
        <v>9</v>
      </c>
      <c r="H4" s="139" t="s">
        <v>7</v>
      </c>
      <c r="I4" s="139" t="s">
        <v>8</v>
      </c>
      <c r="J4" s="139" t="s">
        <v>9</v>
      </c>
      <c r="K4" s="147"/>
    </row>
    <row r="5" spans="1:18" ht="22.95" customHeight="1" x14ac:dyDescent="0.2">
      <c r="A5" s="141" t="s">
        <v>310</v>
      </c>
      <c r="B5" s="48">
        <f t="shared" ref="B5:B16" si="0">C5+D5</f>
        <v>3198</v>
      </c>
      <c r="C5" s="48">
        <v>1619</v>
      </c>
      <c r="D5" s="48">
        <v>1579</v>
      </c>
      <c r="E5" s="48">
        <f t="shared" ref="E5:E16" si="1">F5+G5</f>
        <v>4856</v>
      </c>
      <c r="F5" s="48">
        <v>2279</v>
      </c>
      <c r="G5" s="48">
        <v>2577</v>
      </c>
      <c r="H5" s="48">
        <f t="shared" ref="H5:H16" si="2">I5+J5</f>
        <v>614</v>
      </c>
      <c r="I5" s="48">
        <v>225</v>
      </c>
      <c r="J5" s="48">
        <v>389</v>
      </c>
      <c r="K5" s="148" t="s">
        <v>222</v>
      </c>
      <c r="O5" s="139" t="s">
        <v>311</v>
      </c>
      <c r="P5" s="149">
        <f>Q5/$Q$9</f>
        <v>0.16545161110801937</v>
      </c>
      <c r="Q5" s="150">
        <v>2973</v>
      </c>
    </row>
    <row r="6" spans="1:18" ht="22.95" customHeight="1" x14ac:dyDescent="0.2">
      <c r="A6" s="143" t="s">
        <v>156</v>
      </c>
      <c r="B6" s="18">
        <f t="shared" si="0"/>
        <v>3186</v>
      </c>
      <c r="C6" s="18">
        <v>1631</v>
      </c>
      <c r="D6" s="18">
        <v>1555</v>
      </c>
      <c r="E6" s="18">
        <f t="shared" si="1"/>
        <v>5560</v>
      </c>
      <c r="F6" s="18">
        <v>2667</v>
      </c>
      <c r="G6" s="18">
        <v>2893</v>
      </c>
      <c r="H6" s="18">
        <f t="shared" si="2"/>
        <v>686</v>
      </c>
      <c r="I6" s="18">
        <v>254</v>
      </c>
      <c r="J6" s="18">
        <v>432</v>
      </c>
      <c r="K6" s="151" t="s">
        <v>222</v>
      </c>
      <c r="O6" s="139" t="s">
        <v>312</v>
      </c>
      <c r="P6" s="149">
        <f t="shared" ref="P6:P9" si="3">Q6/$Q$9</f>
        <v>0.58589793533307366</v>
      </c>
      <c r="Q6" s="150">
        <v>10528</v>
      </c>
    </row>
    <row r="7" spans="1:18" ht="22.95" customHeight="1" x14ac:dyDescent="0.2">
      <c r="A7" s="143" t="s">
        <v>157</v>
      </c>
      <c r="B7" s="18">
        <f t="shared" si="0"/>
        <v>3442</v>
      </c>
      <c r="C7" s="18">
        <v>1768</v>
      </c>
      <c r="D7" s="18">
        <v>1674</v>
      </c>
      <c r="E7" s="18">
        <f t="shared" si="1"/>
        <v>6749</v>
      </c>
      <c r="F7" s="18">
        <v>3304</v>
      </c>
      <c r="G7" s="18">
        <v>3445</v>
      </c>
      <c r="H7" s="18">
        <f t="shared" si="2"/>
        <v>747</v>
      </c>
      <c r="I7" s="18">
        <v>283</v>
      </c>
      <c r="J7" s="18">
        <v>464</v>
      </c>
      <c r="K7" s="151">
        <v>3</v>
      </c>
      <c r="O7" s="139" t="s">
        <v>313</v>
      </c>
      <c r="P7" s="149">
        <f t="shared" si="3"/>
        <v>0.23896711002281706</v>
      </c>
      <c r="Q7" s="150">
        <v>4294</v>
      </c>
    </row>
    <row r="8" spans="1:18" ht="22.95" customHeight="1" thickBot="1" x14ac:dyDescent="0.25">
      <c r="A8" s="143" t="s">
        <v>158</v>
      </c>
      <c r="B8" s="18">
        <f t="shared" si="0"/>
        <v>3680</v>
      </c>
      <c r="C8" s="18">
        <v>1913</v>
      </c>
      <c r="D8" s="18">
        <v>1767</v>
      </c>
      <c r="E8" s="18">
        <f t="shared" si="1"/>
        <v>11269</v>
      </c>
      <c r="F8" s="18">
        <v>7578</v>
      </c>
      <c r="G8" s="18">
        <v>3691</v>
      </c>
      <c r="H8" s="18">
        <f>I8+J8</f>
        <v>944</v>
      </c>
      <c r="I8" s="18">
        <v>328</v>
      </c>
      <c r="J8" s="18">
        <v>616</v>
      </c>
      <c r="K8" s="151">
        <v>8</v>
      </c>
      <c r="O8" s="152" t="s">
        <v>314</v>
      </c>
      <c r="P8" s="149">
        <f t="shared" si="3"/>
        <v>9.6833435360899334E-3</v>
      </c>
      <c r="Q8" s="150">
        <v>174</v>
      </c>
    </row>
    <row r="9" spans="1:18" ht="22.95" customHeight="1" thickTop="1" x14ac:dyDescent="0.2">
      <c r="A9" s="143" t="s">
        <v>315</v>
      </c>
      <c r="B9" s="18">
        <f t="shared" si="0"/>
        <v>3508</v>
      </c>
      <c r="C9" s="18">
        <v>1839</v>
      </c>
      <c r="D9" s="18">
        <v>1669</v>
      </c>
      <c r="E9" s="18">
        <f t="shared" si="1"/>
        <v>8251</v>
      </c>
      <c r="F9" s="18">
        <v>4088</v>
      </c>
      <c r="G9" s="18">
        <v>4163</v>
      </c>
      <c r="H9" s="18">
        <f t="shared" si="2"/>
        <v>1247</v>
      </c>
      <c r="I9" s="18">
        <v>409</v>
      </c>
      <c r="J9" s="18">
        <v>838</v>
      </c>
      <c r="K9" s="151">
        <v>5</v>
      </c>
      <c r="O9" s="153" t="s">
        <v>28</v>
      </c>
      <c r="P9" s="149">
        <f t="shared" si="3"/>
        <v>1</v>
      </c>
      <c r="Q9" s="154">
        <f>SUM(Q5:Q8)</f>
        <v>17969</v>
      </c>
      <c r="R9" s="150">
        <f>Q5+Q6+Q7</f>
        <v>17795</v>
      </c>
    </row>
    <row r="10" spans="1:18" ht="22.95" customHeight="1" x14ac:dyDescent="0.2">
      <c r="A10" s="143" t="s">
        <v>127</v>
      </c>
      <c r="B10" s="18">
        <f t="shared" si="0"/>
        <v>3148</v>
      </c>
      <c r="C10" s="18">
        <v>1626</v>
      </c>
      <c r="D10" s="18">
        <v>1522</v>
      </c>
      <c r="E10" s="18">
        <f t="shared" si="1"/>
        <v>8951</v>
      </c>
      <c r="F10" s="18">
        <v>4425</v>
      </c>
      <c r="G10" s="18">
        <v>4526</v>
      </c>
      <c r="H10" s="18">
        <f t="shared" si="2"/>
        <v>1604</v>
      </c>
      <c r="I10" s="18">
        <v>516</v>
      </c>
      <c r="J10" s="18">
        <v>1088</v>
      </c>
      <c r="K10" s="151">
        <v>4</v>
      </c>
    </row>
    <row r="11" spans="1:18" ht="22.95" customHeight="1" x14ac:dyDescent="0.2">
      <c r="A11" s="143" t="s">
        <v>128</v>
      </c>
      <c r="B11" s="18">
        <f t="shared" si="0"/>
        <v>3211</v>
      </c>
      <c r="C11" s="18">
        <v>1628</v>
      </c>
      <c r="D11" s="18">
        <v>1583</v>
      </c>
      <c r="E11" s="18">
        <f t="shared" si="1"/>
        <v>9875</v>
      </c>
      <c r="F11" s="18">
        <v>4877</v>
      </c>
      <c r="G11" s="18">
        <v>4998</v>
      </c>
      <c r="H11" s="18">
        <f t="shared" si="2"/>
        <v>1937</v>
      </c>
      <c r="I11" s="18">
        <v>662</v>
      </c>
      <c r="J11" s="18">
        <v>1275</v>
      </c>
      <c r="K11" s="151" t="s">
        <v>222</v>
      </c>
    </row>
    <row r="12" spans="1:18" ht="22.95" customHeight="1" x14ac:dyDescent="0.2">
      <c r="A12" s="143" t="s">
        <v>129</v>
      </c>
      <c r="B12" s="18">
        <f t="shared" si="0"/>
        <v>3103</v>
      </c>
      <c r="C12" s="18">
        <v>1572</v>
      </c>
      <c r="D12" s="18">
        <v>1531</v>
      </c>
      <c r="E12" s="18">
        <f t="shared" si="1"/>
        <v>10074</v>
      </c>
      <c r="F12" s="18">
        <v>4912</v>
      </c>
      <c r="G12" s="18">
        <v>5162</v>
      </c>
      <c r="H12" s="18">
        <f t="shared" si="2"/>
        <v>2460</v>
      </c>
      <c r="I12" s="18">
        <v>937</v>
      </c>
      <c r="J12" s="18">
        <v>1523</v>
      </c>
      <c r="K12" s="151">
        <v>108</v>
      </c>
    </row>
    <row r="13" spans="1:18" ht="22.95" customHeight="1" x14ac:dyDescent="0.2">
      <c r="A13" s="143" t="s">
        <v>139</v>
      </c>
      <c r="B13" s="18">
        <f t="shared" si="0"/>
        <v>2948</v>
      </c>
      <c r="C13" s="18">
        <v>1499</v>
      </c>
      <c r="D13" s="18">
        <v>1449</v>
      </c>
      <c r="E13" s="18">
        <f t="shared" si="1"/>
        <v>9914</v>
      </c>
      <c r="F13" s="18">
        <v>4889</v>
      </c>
      <c r="G13" s="18">
        <v>5025</v>
      </c>
      <c r="H13" s="18">
        <f t="shared" si="2"/>
        <v>2928</v>
      </c>
      <c r="I13" s="18">
        <v>1176</v>
      </c>
      <c r="J13" s="18">
        <v>1752</v>
      </c>
      <c r="K13" s="151" t="s">
        <v>222</v>
      </c>
    </row>
    <row r="14" spans="1:18" ht="22.95" customHeight="1" x14ac:dyDescent="0.2">
      <c r="A14" s="143" t="s">
        <v>316</v>
      </c>
      <c r="B14" s="18">
        <f t="shared" si="0"/>
        <v>2786</v>
      </c>
      <c r="C14" s="18">
        <v>1400</v>
      </c>
      <c r="D14" s="18">
        <v>1386</v>
      </c>
      <c r="E14" s="18">
        <f t="shared" si="1"/>
        <v>9943</v>
      </c>
      <c r="F14" s="18">
        <v>4946</v>
      </c>
      <c r="G14" s="18">
        <v>4997</v>
      </c>
      <c r="H14" s="18">
        <f t="shared" si="2"/>
        <v>3220</v>
      </c>
      <c r="I14" s="18">
        <v>1334</v>
      </c>
      <c r="J14" s="18">
        <v>1886</v>
      </c>
      <c r="K14" s="151">
        <v>2</v>
      </c>
    </row>
    <row r="15" spans="1:18" ht="22.95" customHeight="1" x14ac:dyDescent="0.2">
      <c r="A15" s="143" t="s">
        <v>317</v>
      </c>
      <c r="B15" s="18">
        <v>2699</v>
      </c>
      <c r="C15" s="18">
        <v>1333</v>
      </c>
      <c r="D15" s="18">
        <v>1366</v>
      </c>
      <c r="E15" s="18">
        <v>9827</v>
      </c>
      <c r="F15" s="18">
        <v>4870</v>
      </c>
      <c r="G15" s="18">
        <v>4957</v>
      </c>
      <c r="H15" s="18">
        <v>3552</v>
      </c>
      <c r="I15" s="18">
        <v>1539</v>
      </c>
      <c r="J15" s="18">
        <v>2013</v>
      </c>
      <c r="K15" s="151">
        <v>70</v>
      </c>
    </row>
    <row r="16" spans="1:18" ht="22.95" customHeight="1" x14ac:dyDescent="0.2">
      <c r="A16" s="145" t="s">
        <v>380</v>
      </c>
      <c r="B16" s="42">
        <f t="shared" si="0"/>
        <v>2973</v>
      </c>
      <c r="C16" s="42">
        <v>1474</v>
      </c>
      <c r="D16" s="42">
        <v>1499</v>
      </c>
      <c r="E16" s="42">
        <f t="shared" si="1"/>
        <v>10528</v>
      </c>
      <c r="F16" s="42">
        <v>5156</v>
      </c>
      <c r="G16" s="42">
        <v>5372</v>
      </c>
      <c r="H16" s="42">
        <f t="shared" si="2"/>
        <v>4294</v>
      </c>
      <c r="I16" s="42">
        <v>1925</v>
      </c>
      <c r="J16" s="42">
        <v>2369</v>
      </c>
      <c r="K16" s="74">
        <v>174</v>
      </c>
    </row>
    <row r="17" spans="1:11" x14ac:dyDescent="0.2">
      <c r="A17" s="88" t="s">
        <v>385</v>
      </c>
      <c r="K17" s="136" t="s">
        <v>102</v>
      </c>
    </row>
    <row r="18" spans="1:11" x14ac:dyDescent="0.2">
      <c r="A18" s="89" t="s">
        <v>386</v>
      </c>
    </row>
    <row r="19" spans="1:11" x14ac:dyDescent="0.2">
      <c r="A19" s="156" t="s">
        <v>387</v>
      </c>
    </row>
  </sheetData>
  <mergeCells count="6">
    <mergeCell ref="A1:K1"/>
    <mergeCell ref="A3:A4"/>
    <mergeCell ref="B3:D3"/>
    <mergeCell ref="E3:G3"/>
    <mergeCell ref="H3:J3"/>
    <mergeCell ref="K3:K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8A2-6F37-4DF3-AD8F-4760D8112726}">
  <dimension ref="A1:N15"/>
  <sheetViews>
    <sheetView view="pageBreakPreview" zoomScaleNormal="75" zoomScaleSheetLayoutView="100" workbookViewId="0">
      <selection activeCell="E18" sqref="E18"/>
    </sheetView>
  </sheetViews>
  <sheetFormatPr defaultRowHeight="13.2" x14ac:dyDescent="0.2"/>
  <cols>
    <col min="1" max="1" width="9.36328125" style="58" customWidth="1"/>
    <col min="2" max="3" width="8.1796875" style="58" customWidth="1"/>
    <col min="4" max="5" width="7.26953125" style="58" customWidth="1"/>
    <col min="6" max="8" width="8.1796875" style="58" customWidth="1"/>
    <col min="9" max="9" width="6.08984375" style="58" customWidth="1"/>
    <col min="10" max="12" width="8.7265625" style="58"/>
    <col min="13" max="13" width="8.26953125" style="58" bestFit="1" customWidth="1"/>
    <col min="14" max="14" width="7.36328125" style="159" customWidth="1"/>
    <col min="15" max="256" width="8.7265625" style="58"/>
    <col min="257" max="257" width="9.36328125" style="58" customWidth="1"/>
    <col min="258" max="259" width="8.1796875" style="58" customWidth="1"/>
    <col min="260" max="261" width="8.7265625" style="58"/>
    <col min="262" max="264" width="8.1796875" style="58" customWidth="1"/>
    <col min="265" max="265" width="6.08984375" style="58" customWidth="1"/>
    <col min="266" max="268" width="8.7265625" style="58"/>
    <col min="269" max="269" width="8.26953125" style="58" bestFit="1" customWidth="1"/>
    <col min="270" max="270" width="7.36328125" style="58" customWidth="1"/>
    <col min="271" max="512" width="8.7265625" style="58"/>
    <col min="513" max="513" width="9.36328125" style="58" customWidth="1"/>
    <col min="514" max="515" width="8.1796875" style="58" customWidth="1"/>
    <col min="516" max="517" width="8.7265625" style="58"/>
    <col min="518" max="520" width="8.1796875" style="58" customWidth="1"/>
    <col min="521" max="521" width="6.08984375" style="58" customWidth="1"/>
    <col min="522" max="524" width="8.7265625" style="58"/>
    <col min="525" max="525" width="8.26953125" style="58" bestFit="1" customWidth="1"/>
    <col min="526" max="526" width="7.36328125" style="58" customWidth="1"/>
    <col min="527" max="768" width="8.7265625" style="58"/>
    <col min="769" max="769" width="9.36328125" style="58" customWidth="1"/>
    <col min="770" max="771" width="8.1796875" style="58" customWidth="1"/>
    <col min="772" max="773" width="8.7265625" style="58"/>
    <col min="774" max="776" width="8.1796875" style="58" customWidth="1"/>
    <col min="777" max="777" width="6.08984375" style="58" customWidth="1"/>
    <col min="778" max="780" width="8.7265625" style="58"/>
    <col min="781" max="781" width="8.26953125" style="58" bestFit="1" customWidth="1"/>
    <col min="782" max="782" width="7.36328125" style="58" customWidth="1"/>
    <col min="783" max="1024" width="8.7265625" style="58"/>
    <col min="1025" max="1025" width="9.36328125" style="58" customWidth="1"/>
    <col min="1026" max="1027" width="8.1796875" style="58" customWidth="1"/>
    <col min="1028" max="1029" width="8.7265625" style="58"/>
    <col min="1030" max="1032" width="8.1796875" style="58" customWidth="1"/>
    <col min="1033" max="1033" width="6.08984375" style="58" customWidth="1"/>
    <col min="1034" max="1036" width="8.7265625" style="58"/>
    <col min="1037" max="1037" width="8.26953125" style="58" bestFit="1" customWidth="1"/>
    <col min="1038" max="1038" width="7.36328125" style="58" customWidth="1"/>
    <col min="1039" max="1280" width="8.7265625" style="58"/>
    <col min="1281" max="1281" width="9.36328125" style="58" customWidth="1"/>
    <col min="1282" max="1283" width="8.1796875" style="58" customWidth="1"/>
    <col min="1284" max="1285" width="8.7265625" style="58"/>
    <col min="1286" max="1288" width="8.1796875" style="58" customWidth="1"/>
    <col min="1289" max="1289" width="6.08984375" style="58" customWidth="1"/>
    <col min="1290" max="1292" width="8.7265625" style="58"/>
    <col min="1293" max="1293" width="8.26953125" style="58" bestFit="1" customWidth="1"/>
    <col min="1294" max="1294" width="7.36328125" style="58" customWidth="1"/>
    <col min="1295" max="1536" width="8.7265625" style="58"/>
    <col min="1537" max="1537" width="9.36328125" style="58" customWidth="1"/>
    <col min="1538" max="1539" width="8.1796875" style="58" customWidth="1"/>
    <col min="1540" max="1541" width="8.7265625" style="58"/>
    <col min="1542" max="1544" width="8.1796875" style="58" customWidth="1"/>
    <col min="1545" max="1545" width="6.08984375" style="58" customWidth="1"/>
    <col min="1546" max="1548" width="8.7265625" style="58"/>
    <col min="1549" max="1549" width="8.26953125" style="58" bestFit="1" customWidth="1"/>
    <col min="1550" max="1550" width="7.36328125" style="58" customWidth="1"/>
    <col min="1551" max="1792" width="8.7265625" style="58"/>
    <col min="1793" max="1793" width="9.36328125" style="58" customWidth="1"/>
    <col min="1794" max="1795" width="8.1796875" style="58" customWidth="1"/>
    <col min="1796" max="1797" width="8.7265625" style="58"/>
    <col min="1798" max="1800" width="8.1796875" style="58" customWidth="1"/>
    <col min="1801" max="1801" width="6.08984375" style="58" customWidth="1"/>
    <col min="1802" max="1804" width="8.7265625" style="58"/>
    <col min="1805" max="1805" width="8.26953125" style="58" bestFit="1" customWidth="1"/>
    <col min="1806" max="1806" width="7.36328125" style="58" customWidth="1"/>
    <col min="1807" max="2048" width="8.7265625" style="58"/>
    <col min="2049" max="2049" width="9.36328125" style="58" customWidth="1"/>
    <col min="2050" max="2051" width="8.1796875" style="58" customWidth="1"/>
    <col min="2052" max="2053" width="8.7265625" style="58"/>
    <col min="2054" max="2056" width="8.1796875" style="58" customWidth="1"/>
    <col min="2057" max="2057" width="6.08984375" style="58" customWidth="1"/>
    <col min="2058" max="2060" width="8.7265625" style="58"/>
    <col min="2061" max="2061" width="8.26953125" style="58" bestFit="1" customWidth="1"/>
    <col min="2062" max="2062" width="7.36328125" style="58" customWidth="1"/>
    <col min="2063" max="2304" width="8.7265625" style="58"/>
    <col min="2305" max="2305" width="9.36328125" style="58" customWidth="1"/>
    <col min="2306" max="2307" width="8.1796875" style="58" customWidth="1"/>
    <col min="2308" max="2309" width="8.7265625" style="58"/>
    <col min="2310" max="2312" width="8.1796875" style="58" customWidth="1"/>
    <col min="2313" max="2313" width="6.08984375" style="58" customWidth="1"/>
    <col min="2314" max="2316" width="8.7265625" style="58"/>
    <col min="2317" max="2317" width="8.26953125" style="58" bestFit="1" customWidth="1"/>
    <col min="2318" max="2318" width="7.36328125" style="58" customWidth="1"/>
    <col min="2319" max="2560" width="8.7265625" style="58"/>
    <col min="2561" max="2561" width="9.36328125" style="58" customWidth="1"/>
    <col min="2562" max="2563" width="8.1796875" style="58" customWidth="1"/>
    <col min="2564" max="2565" width="8.7265625" style="58"/>
    <col min="2566" max="2568" width="8.1796875" style="58" customWidth="1"/>
    <col min="2569" max="2569" width="6.08984375" style="58" customWidth="1"/>
    <col min="2570" max="2572" width="8.7265625" style="58"/>
    <col min="2573" max="2573" width="8.26953125" style="58" bestFit="1" customWidth="1"/>
    <col min="2574" max="2574" width="7.36328125" style="58" customWidth="1"/>
    <col min="2575" max="2816" width="8.7265625" style="58"/>
    <col min="2817" max="2817" width="9.36328125" style="58" customWidth="1"/>
    <col min="2818" max="2819" width="8.1796875" style="58" customWidth="1"/>
    <col min="2820" max="2821" width="8.7265625" style="58"/>
    <col min="2822" max="2824" width="8.1796875" style="58" customWidth="1"/>
    <col min="2825" max="2825" width="6.08984375" style="58" customWidth="1"/>
    <col min="2826" max="2828" width="8.7265625" style="58"/>
    <col min="2829" max="2829" width="8.26953125" style="58" bestFit="1" customWidth="1"/>
    <col min="2830" max="2830" width="7.36328125" style="58" customWidth="1"/>
    <col min="2831" max="3072" width="8.7265625" style="58"/>
    <col min="3073" max="3073" width="9.36328125" style="58" customWidth="1"/>
    <col min="3074" max="3075" width="8.1796875" style="58" customWidth="1"/>
    <col min="3076" max="3077" width="8.7265625" style="58"/>
    <col min="3078" max="3080" width="8.1796875" style="58" customWidth="1"/>
    <col min="3081" max="3081" width="6.08984375" style="58" customWidth="1"/>
    <col min="3082" max="3084" width="8.7265625" style="58"/>
    <col min="3085" max="3085" width="8.26953125" style="58" bestFit="1" customWidth="1"/>
    <col min="3086" max="3086" width="7.36328125" style="58" customWidth="1"/>
    <col min="3087" max="3328" width="8.7265625" style="58"/>
    <col min="3329" max="3329" width="9.36328125" style="58" customWidth="1"/>
    <col min="3330" max="3331" width="8.1796875" style="58" customWidth="1"/>
    <col min="3332" max="3333" width="8.7265625" style="58"/>
    <col min="3334" max="3336" width="8.1796875" style="58" customWidth="1"/>
    <col min="3337" max="3337" width="6.08984375" style="58" customWidth="1"/>
    <col min="3338" max="3340" width="8.7265625" style="58"/>
    <col min="3341" max="3341" width="8.26953125" style="58" bestFit="1" customWidth="1"/>
    <col min="3342" max="3342" width="7.36328125" style="58" customWidth="1"/>
    <col min="3343" max="3584" width="8.7265625" style="58"/>
    <col min="3585" max="3585" width="9.36328125" style="58" customWidth="1"/>
    <col min="3586" max="3587" width="8.1796875" style="58" customWidth="1"/>
    <col min="3588" max="3589" width="8.7265625" style="58"/>
    <col min="3590" max="3592" width="8.1796875" style="58" customWidth="1"/>
    <col min="3593" max="3593" width="6.08984375" style="58" customWidth="1"/>
    <col min="3594" max="3596" width="8.7265625" style="58"/>
    <col min="3597" max="3597" width="8.26953125" style="58" bestFit="1" customWidth="1"/>
    <col min="3598" max="3598" width="7.36328125" style="58" customWidth="1"/>
    <col min="3599" max="3840" width="8.7265625" style="58"/>
    <col min="3841" max="3841" width="9.36328125" style="58" customWidth="1"/>
    <col min="3842" max="3843" width="8.1796875" style="58" customWidth="1"/>
    <col min="3844" max="3845" width="8.7265625" style="58"/>
    <col min="3846" max="3848" width="8.1796875" style="58" customWidth="1"/>
    <col min="3849" max="3849" width="6.08984375" style="58" customWidth="1"/>
    <col min="3850" max="3852" width="8.7265625" style="58"/>
    <col min="3853" max="3853" width="8.26953125" style="58" bestFit="1" customWidth="1"/>
    <col min="3854" max="3854" width="7.36328125" style="58" customWidth="1"/>
    <col min="3855" max="4096" width="8.7265625" style="58"/>
    <col min="4097" max="4097" width="9.36328125" style="58" customWidth="1"/>
    <col min="4098" max="4099" width="8.1796875" style="58" customWidth="1"/>
    <col min="4100" max="4101" width="8.7265625" style="58"/>
    <col min="4102" max="4104" width="8.1796875" style="58" customWidth="1"/>
    <col min="4105" max="4105" width="6.08984375" style="58" customWidth="1"/>
    <col min="4106" max="4108" width="8.7265625" style="58"/>
    <col min="4109" max="4109" width="8.26953125" style="58" bestFit="1" customWidth="1"/>
    <col min="4110" max="4110" width="7.36328125" style="58" customWidth="1"/>
    <col min="4111" max="4352" width="8.7265625" style="58"/>
    <col min="4353" max="4353" width="9.36328125" style="58" customWidth="1"/>
    <col min="4354" max="4355" width="8.1796875" style="58" customWidth="1"/>
    <col min="4356" max="4357" width="8.7265625" style="58"/>
    <col min="4358" max="4360" width="8.1796875" style="58" customWidth="1"/>
    <col min="4361" max="4361" width="6.08984375" style="58" customWidth="1"/>
    <col min="4362" max="4364" width="8.7265625" style="58"/>
    <col min="4365" max="4365" width="8.26953125" style="58" bestFit="1" customWidth="1"/>
    <col min="4366" max="4366" width="7.36328125" style="58" customWidth="1"/>
    <col min="4367" max="4608" width="8.7265625" style="58"/>
    <col min="4609" max="4609" width="9.36328125" style="58" customWidth="1"/>
    <col min="4610" max="4611" width="8.1796875" style="58" customWidth="1"/>
    <col min="4612" max="4613" width="8.7265625" style="58"/>
    <col min="4614" max="4616" width="8.1796875" style="58" customWidth="1"/>
    <col min="4617" max="4617" width="6.08984375" style="58" customWidth="1"/>
    <col min="4618" max="4620" width="8.7265625" style="58"/>
    <col min="4621" max="4621" width="8.26953125" style="58" bestFit="1" customWidth="1"/>
    <col min="4622" max="4622" width="7.36328125" style="58" customWidth="1"/>
    <col min="4623" max="4864" width="8.7265625" style="58"/>
    <col min="4865" max="4865" width="9.36328125" style="58" customWidth="1"/>
    <col min="4866" max="4867" width="8.1796875" style="58" customWidth="1"/>
    <col min="4868" max="4869" width="8.7265625" style="58"/>
    <col min="4870" max="4872" width="8.1796875" style="58" customWidth="1"/>
    <col min="4873" max="4873" width="6.08984375" style="58" customWidth="1"/>
    <col min="4874" max="4876" width="8.7265625" style="58"/>
    <col min="4877" max="4877" width="8.26953125" style="58" bestFit="1" customWidth="1"/>
    <col min="4878" max="4878" width="7.36328125" style="58" customWidth="1"/>
    <col min="4879" max="5120" width="8.7265625" style="58"/>
    <col min="5121" max="5121" width="9.36328125" style="58" customWidth="1"/>
    <col min="5122" max="5123" width="8.1796875" style="58" customWidth="1"/>
    <col min="5124" max="5125" width="8.7265625" style="58"/>
    <col min="5126" max="5128" width="8.1796875" style="58" customWidth="1"/>
    <col min="5129" max="5129" width="6.08984375" style="58" customWidth="1"/>
    <col min="5130" max="5132" width="8.7265625" style="58"/>
    <col min="5133" max="5133" width="8.26953125" style="58" bestFit="1" customWidth="1"/>
    <col min="5134" max="5134" width="7.36328125" style="58" customWidth="1"/>
    <col min="5135" max="5376" width="8.7265625" style="58"/>
    <col min="5377" max="5377" width="9.36328125" style="58" customWidth="1"/>
    <col min="5378" max="5379" width="8.1796875" style="58" customWidth="1"/>
    <col min="5380" max="5381" width="8.7265625" style="58"/>
    <col min="5382" max="5384" width="8.1796875" style="58" customWidth="1"/>
    <col min="5385" max="5385" width="6.08984375" style="58" customWidth="1"/>
    <col min="5386" max="5388" width="8.7265625" style="58"/>
    <col min="5389" max="5389" width="8.26953125" style="58" bestFit="1" customWidth="1"/>
    <col min="5390" max="5390" width="7.36328125" style="58" customWidth="1"/>
    <col min="5391" max="5632" width="8.7265625" style="58"/>
    <col min="5633" max="5633" width="9.36328125" style="58" customWidth="1"/>
    <col min="5634" max="5635" width="8.1796875" style="58" customWidth="1"/>
    <col min="5636" max="5637" width="8.7265625" style="58"/>
    <col min="5638" max="5640" width="8.1796875" style="58" customWidth="1"/>
    <col min="5641" max="5641" width="6.08984375" style="58" customWidth="1"/>
    <col min="5642" max="5644" width="8.7265625" style="58"/>
    <col min="5645" max="5645" width="8.26953125" style="58" bestFit="1" customWidth="1"/>
    <col min="5646" max="5646" width="7.36328125" style="58" customWidth="1"/>
    <col min="5647" max="5888" width="8.7265625" style="58"/>
    <col min="5889" max="5889" width="9.36328125" style="58" customWidth="1"/>
    <col min="5890" max="5891" width="8.1796875" style="58" customWidth="1"/>
    <col min="5892" max="5893" width="8.7265625" style="58"/>
    <col min="5894" max="5896" width="8.1796875" style="58" customWidth="1"/>
    <col min="5897" max="5897" width="6.08984375" style="58" customWidth="1"/>
    <col min="5898" max="5900" width="8.7265625" style="58"/>
    <col min="5901" max="5901" width="8.26953125" style="58" bestFit="1" customWidth="1"/>
    <col min="5902" max="5902" width="7.36328125" style="58" customWidth="1"/>
    <col min="5903" max="6144" width="8.7265625" style="58"/>
    <col min="6145" max="6145" width="9.36328125" style="58" customWidth="1"/>
    <col min="6146" max="6147" width="8.1796875" style="58" customWidth="1"/>
    <col min="6148" max="6149" width="8.7265625" style="58"/>
    <col min="6150" max="6152" width="8.1796875" style="58" customWidth="1"/>
    <col min="6153" max="6153" width="6.08984375" style="58" customWidth="1"/>
    <col min="6154" max="6156" width="8.7265625" style="58"/>
    <col min="6157" max="6157" width="8.26953125" style="58" bestFit="1" customWidth="1"/>
    <col min="6158" max="6158" width="7.36328125" style="58" customWidth="1"/>
    <col min="6159" max="6400" width="8.7265625" style="58"/>
    <col min="6401" max="6401" width="9.36328125" style="58" customWidth="1"/>
    <col min="6402" max="6403" width="8.1796875" style="58" customWidth="1"/>
    <col min="6404" max="6405" width="8.7265625" style="58"/>
    <col min="6406" max="6408" width="8.1796875" style="58" customWidth="1"/>
    <col min="6409" max="6409" width="6.08984375" style="58" customWidth="1"/>
    <col min="6410" max="6412" width="8.7265625" style="58"/>
    <col min="6413" max="6413" width="8.26953125" style="58" bestFit="1" customWidth="1"/>
    <col min="6414" max="6414" width="7.36328125" style="58" customWidth="1"/>
    <col min="6415" max="6656" width="8.7265625" style="58"/>
    <col min="6657" max="6657" width="9.36328125" style="58" customWidth="1"/>
    <col min="6658" max="6659" width="8.1796875" style="58" customWidth="1"/>
    <col min="6660" max="6661" width="8.7265625" style="58"/>
    <col min="6662" max="6664" width="8.1796875" style="58" customWidth="1"/>
    <col min="6665" max="6665" width="6.08984375" style="58" customWidth="1"/>
    <col min="6666" max="6668" width="8.7265625" style="58"/>
    <col min="6669" max="6669" width="8.26953125" style="58" bestFit="1" customWidth="1"/>
    <col min="6670" max="6670" width="7.36328125" style="58" customWidth="1"/>
    <col min="6671" max="6912" width="8.7265625" style="58"/>
    <col min="6913" max="6913" width="9.36328125" style="58" customWidth="1"/>
    <col min="6914" max="6915" width="8.1796875" style="58" customWidth="1"/>
    <col min="6916" max="6917" width="8.7265625" style="58"/>
    <col min="6918" max="6920" width="8.1796875" style="58" customWidth="1"/>
    <col min="6921" max="6921" width="6.08984375" style="58" customWidth="1"/>
    <col min="6922" max="6924" width="8.7265625" style="58"/>
    <col min="6925" max="6925" width="8.26953125" style="58" bestFit="1" customWidth="1"/>
    <col min="6926" max="6926" width="7.36328125" style="58" customWidth="1"/>
    <col min="6927" max="7168" width="8.7265625" style="58"/>
    <col min="7169" max="7169" width="9.36328125" style="58" customWidth="1"/>
    <col min="7170" max="7171" width="8.1796875" style="58" customWidth="1"/>
    <col min="7172" max="7173" width="8.7265625" style="58"/>
    <col min="7174" max="7176" width="8.1796875" style="58" customWidth="1"/>
    <col min="7177" max="7177" width="6.08984375" style="58" customWidth="1"/>
    <col min="7178" max="7180" width="8.7265625" style="58"/>
    <col min="7181" max="7181" width="8.26953125" style="58" bestFit="1" customWidth="1"/>
    <col min="7182" max="7182" width="7.36328125" style="58" customWidth="1"/>
    <col min="7183" max="7424" width="8.7265625" style="58"/>
    <col min="7425" max="7425" width="9.36328125" style="58" customWidth="1"/>
    <col min="7426" max="7427" width="8.1796875" style="58" customWidth="1"/>
    <col min="7428" max="7429" width="8.7265625" style="58"/>
    <col min="7430" max="7432" width="8.1796875" style="58" customWidth="1"/>
    <col min="7433" max="7433" width="6.08984375" style="58" customWidth="1"/>
    <col min="7434" max="7436" width="8.7265625" style="58"/>
    <col min="7437" max="7437" width="8.26953125" style="58" bestFit="1" customWidth="1"/>
    <col min="7438" max="7438" width="7.36328125" style="58" customWidth="1"/>
    <col min="7439" max="7680" width="8.7265625" style="58"/>
    <col min="7681" max="7681" width="9.36328125" style="58" customWidth="1"/>
    <col min="7682" max="7683" width="8.1796875" style="58" customWidth="1"/>
    <col min="7684" max="7685" width="8.7265625" style="58"/>
    <col min="7686" max="7688" width="8.1796875" style="58" customWidth="1"/>
    <col min="7689" max="7689" width="6.08984375" style="58" customWidth="1"/>
    <col min="7690" max="7692" width="8.7265625" style="58"/>
    <col min="7693" max="7693" width="8.26953125" style="58" bestFit="1" customWidth="1"/>
    <col min="7694" max="7694" width="7.36328125" style="58" customWidth="1"/>
    <col min="7695" max="7936" width="8.7265625" style="58"/>
    <col min="7937" max="7937" width="9.36328125" style="58" customWidth="1"/>
    <col min="7938" max="7939" width="8.1796875" style="58" customWidth="1"/>
    <col min="7940" max="7941" width="8.7265625" style="58"/>
    <col min="7942" max="7944" width="8.1796875" style="58" customWidth="1"/>
    <col min="7945" max="7945" width="6.08984375" style="58" customWidth="1"/>
    <col min="7946" max="7948" width="8.7265625" style="58"/>
    <col min="7949" max="7949" width="8.26953125" style="58" bestFit="1" customWidth="1"/>
    <col min="7950" max="7950" width="7.36328125" style="58" customWidth="1"/>
    <col min="7951" max="8192" width="8.7265625" style="58"/>
    <col min="8193" max="8193" width="9.36328125" style="58" customWidth="1"/>
    <col min="8194" max="8195" width="8.1796875" style="58" customWidth="1"/>
    <col min="8196" max="8197" width="8.7265625" style="58"/>
    <col min="8198" max="8200" width="8.1796875" style="58" customWidth="1"/>
    <col min="8201" max="8201" width="6.08984375" style="58" customWidth="1"/>
    <col min="8202" max="8204" width="8.7265625" style="58"/>
    <col min="8205" max="8205" width="8.26953125" style="58" bestFit="1" customWidth="1"/>
    <col min="8206" max="8206" width="7.36328125" style="58" customWidth="1"/>
    <col min="8207" max="8448" width="8.7265625" style="58"/>
    <col min="8449" max="8449" width="9.36328125" style="58" customWidth="1"/>
    <col min="8450" max="8451" width="8.1796875" style="58" customWidth="1"/>
    <col min="8452" max="8453" width="8.7265625" style="58"/>
    <col min="8454" max="8456" width="8.1796875" style="58" customWidth="1"/>
    <col min="8457" max="8457" width="6.08984375" style="58" customWidth="1"/>
    <col min="8458" max="8460" width="8.7265625" style="58"/>
    <col min="8461" max="8461" width="8.26953125" style="58" bestFit="1" customWidth="1"/>
    <col min="8462" max="8462" width="7.36328125" style="58" customWidth="1"/>
    <col min="8463" max="8704" width="8.7265625" style="58"/>
    <col min="8705" max="8705" width="9.36328125" style="58" customWidth="1"/>
    <col min="8706" max="8707" width="8.1796875" style="58" customWidth="1"/>
    <col min="8708" max="8709" width="8.7265625" style="58"/>
    <col min="8710" max="8712" width="8.1796875" style="58" customWidth="1"/>
    <col min="8713" max="8713" width="6.08984375" style="58" customWidth="1"/>
    <col min="8714" max="8716" width="8.7265625" style="58"/>
    <col min="8717" max="8717" width="8.26953125" style="58" bestFit="1" customWidth="1"/>
    <col min="8718" max="8718" width="7.36328125" style="58" customWidth="1"/>
    <col min="8719" max="8960" width="8.7265625" style="58"/>
    <col min="8961" max="8961" width="9.36328125" style="58" customWidth="1"/>
    <col min="8962" max="8963" width="8.1796875" style="58" customWidth="1"/>
    <col min="8964" max="8965" width="8.7265625" style="58"/>
    <col min="8966" max="8968" width="8.1796875" style="58" customWidth="1"/>
    <col min="8969" max="8969" width="6.08984375" style="58" customWidth="1"/>
    <col min="8970" max="8972" width="8.7265625" style="58"/>
    <col min="8973" max="8973" width="8.26953125" style="58" bestFit="1" customWidth="1"/>
    <col min="8974" max="8974" width="7.36328125" style="58" customWidth="1"/>
    <col min="8975" max="9216" width="8.7265625" style="58"/>
    <col min="9217" max="9217" width="9.36328125" style="58" customWidth="1"/>
    <col min="9218" max="9219" width="8.1796875" style="58" customWidth="1"/>
    <col min="9220" max="9221" width="8.7265625" style="58"/>
    <col min="9222" max="9224" width="8.1796875" style="58" customWidth="1"/>
    <col min="9225" max="9225" width="6.08984375" style="58" customWidth="1"/>
    <col min="9226" max="9228" width="8.7265625" style="58"/>
    <col min="9229" max="9229" width="8.26953125" style="58" bestFit="1" customWidth="1"/>
    <col min="9230" max="9230" width="7.36328125" style="58" customWidth="1"/>
    <col min="9231" max="9472" width="8.7265625" style="58"/>
    <col min="9473" max="9473" width="9.36328125" style="58" customWidth="1"/>
    <col min="9474" max="9475" width="8.1796875" style="58" customWidth="1"/>
    <col min="9476" max="9477" width="8.7265625" style="58"/>
    <col min="9478" max="9480" width="8.1796875" style="58" customWidth="1"/>
    <col min="9481" max="9481" width="6.08984375" style="58" customWidth="1"/>
    <col min="9482" max="9484" width="8.7265625" style="58"/>
    <col min="9485" max="9485" width="8.26953125" style="58" bestFit="1" customWidth="1"/>
    <col min="9486" max="9486" width="7.36328125" style="58" customWidth="1"/>
    <col min="9487" max="9728" width="8.7265625" style="58"/>
    <col min="9729" max="9729" width="9.36328125" style="58" customWidth="1"/>
    <col min="9730" max="9731" width="8.1796875" style="58" customWidth="1"/>
    <col min="9732" max="9733" width="8.7265625" style="58"/>
    <col min="9734" max="9736" width="8.1796875" style="58" customWidth="1"/>
    <col min="9737" max="9737" width="6.08984375" style="58" customWidth="1"/>
    <col min="9738" max="9740" width="8.7265625" style="58"/>
    <col min="9741" max="9741" width="8.26953125" style="58" bestFit="1" customWidth="1"/>
    <col min="9742" max="9742" width="7.36328125" style="58" customWidth="1"/>
    <col min="9743" max="9984" width="8.7265625" style="58"/>
    <col min="9985" max="9985" width="9.36328125" style="58" customWidth="1"/>
    <col min="9986" max="9987" width="8.1796875" style="58" customWidth="1"/>
    <col min="9988" max="9989" width="8.7265625" style="58"/>
    <col min="9990" max="9992" width="8.1796875" style="58" customWidth="1"/>
    <col min="9993" max="9993" width="6.08984375" style="58" customWidth="1"/>
    <col min="9994" max="9996" width="8.7265625" style="58"/>
    <col min="9997" max="9997" width="8.26953125" style="58" bestFit="1" customWidth="1"/>
    <col min="9998" max="9998" width="7.36328125" style="58" customWidth="1"/>
    <col min="9999" max="10240" width="8.7265625" style="58"/>
    <col min="10241" max="10241" width="9.36328125" style="58" customWidth="1"/>
    <col min="10242" max="10243" width="8.1796875" style="58" customWidth="1"/>
    <col min="10244" max="10245" width="8.7265625" style="58"/>
    <col min="10246" max="10248" width="8.1796875" style="58" customWidth="1"/>
    <col min="10249" max="10249" width="6.08984375" style="58" customWidth="1"/>
    <col min="10250" max="10252" width="8.7265625" style="58"/>
    <col min="10253" max="10253" width="8.26953125" style="58" bestFit="1" customWidth="1"/>
    <col min="10254" max="10254" width="7.36328125" style="58" customWidth="1"/>
    <col min="10255" max="10496" width="8.7265625" style="58"/>
    <col min="10497" max="10497" width="9.36328125" style="58" customWidth="1"/>
    <col min="10498" max="10499" width="8.1796875" style="58" customWidth="1"/>
    <col min="10500" max="10501" width="8.7265625" style="58"/>
    <col min="10502" max="10504" width="8.1796875" style="58" customWidth="1"/>
    <col min="10505" max="10505" width="6.08984375" style="58" customWidth="1"/>
    <col min="10506" max="10508" width="8.7265625" style="58"/>
    <col min="10509" max="10509" width="8.26953125" style="58" bestFit="1" customWidth="1"/>
    <col min="10510" max="10510" width="7.36328125" style="58" customWidth="1"/>
    <col min="10511" max="10752" width="8.7265625" style="58"/>
    <col min="10753" max="10753" width="9.36328125" style="58" customWidth="1"/>
    <col min="10754" max="10755" width="8.1796875" style="58" customWidth="1"/>
    <col min="10756" max="10757" width="8.7265625" style="58"/>
    <col min="10758" max="10760" width="8.1796875" style="58" customWidth="1"/>
    <col min="10761" max="10761" width="6.08984375" style="58" customWidth="1"/>
    <col min="10762" max="10764" width="8.7265625" style="58"/>
    <col min="10765" max="10765" width="8.26953125" style="58" bestFit="1" customWidth="1"/>
    <col min="10766" max="10766" width="7.36328125" style="58" customWidth="1"/>
    <col min="10767" max="11008" width="8.7265625" style="58"/>
    <col min="11009" max="11009" width="9.36328125" style="58" customWidth="1"/>
    <col min="11010" max="11011" width="8.1796875" style="58" customWidth="1"/>
    <col min="11012" max="11013" width="8.7265625" style="58"/>
    <col min="11014" max="11016" width="8.1796875" style="58" customWidth="1"/>
    <col min="11017" max="11017" width="6.08984375" style="58" customWidth="1"/>
    <col min="11018" max="11020" width="8.7265625" style="58"/>
    <col min="11021" max="11021" width="8.26953125" style="58" bestFit="1" customWidth="1"/>
    <col min="11022" max="11022" width="7.36328125" style="58" customWidth="1"/>
    <col min="11023" max="11264" width="8.7265625" style="58"/>
    <col min="11265" max="11265" width="9.36328125" style="58" customWidth="1"/>
    <col min="11266" max="11267" width="8.1796875" style="58" customWidth="1"/>
    <col min="11268" max="11269" width="8.7265625" style="58"/>
    <col min="11270" max="11272" width="8.1796875" style="58" customWidth="1"/>
    <col min="11273" max="11273" width="6.08984375" style="58" customWidth="1"/>
    <col min="11274" max="11276" width="8.7265625" style="58"/>
    <col min="11277" max="11277" width="8.26953125" style="58" bestFit="1" customWidth="1"/>
    <col min="11278" max="11278" width="7.36328125" style="58" customWidth="1"/>
    <col min="11279" max="11520" width="8.7265625" style="58"/>
    <col min="11521" max="11521" width="9.36328125" style="58" customWidth="1"/>
    <col min="11522" max="11523" width="8.1796875" style="58" customWidth="1"/>
    <col min="11524" max="11525" width="8.7265625" style="58"/>
    <col min="11526" max="11528" width="8.1796875" style="58" customWidth="1"/>
    <col min="11529" max="11529" width="6.08984375" style="58" customWidth="1"/>
    <col min="11530" max="11532" width="8.7265625" style="58"/>
    <col min="11533" max="11533" width="8.26953125" style="58" bestFit="1" customWidth="1"/>
    <col min="11534" max="11534" width="7.36328125" style="58" customWidth="1"/>
    <col min="11535" max="11776" width="8.7265625" style="58"/>
    <col min="11777" max="11777" width="9.36328125" style="58" customWidth="1"/>
    <col min="11778" max="11779" width="8.1796875" style="58" customWidth="1"/>
    <col min="11780" max="11781" width="8.7265625" style="58"/>
    <col min="11782" max="11784" width="8.1796875" style="58" customWidth="1"/>
    <col min="11785" max="11785" width="6.08984375" style="58" customWidth="1"/>
    <col min="11786" max="11788" width="8.7265625" style="58"/>
    <col min="11789" max="11789" width="8.26953125" style="58" bestFit="1" customWidth="1"/>
    <col min="11790" max="11790" width="7.36328125" style="58" customWidth="1"/>
    <col min="11791" max="12032" width="8.7265625" style="58"/>
    <col min="12033" max="12033" width="9.36328125" style="58" customWidth="1"/>
    <col min="12034" max="12035" width="8.1796875" style="58" customWidth="1"/>
    <col min="12036" max="12037" width="8.7265625" style="58"/>
    <col min="12038" max="12040" width="8.1796875" style="58" customWidth="1"/>
    <col min="12041" max="12041" width="6.08984375" style="58" customWidth="1"/>
    <col min="12042" max="12044" width="8.7265625" style="58"/>
    <col min="12045" max="12045" width="8.26953125" style="58" bestFit="1" customWidth="1"/>
    <col min="12046" max="12046" width="7.36328125" style="58" customWidth="1"/>
    <col min="12047" max="12288" width="8.7265625" style="58"/>
    <col min="12289" max="12289" width="9.36328125" style="58" customWidth="1"/>
    <col min="12290" max="12291" width="8.1796875" style="58" customWidth="1"/>
    <col min="12292" max="12293" width="8.7265625" style="58"/>
    <col min="12294" max="12296" width="8.1796875" style="58" customWidth="1"/>
    <col min="12297" max="12297" width="6.08984375" style="58" customWidth="1"/>
    <col min="12298" max="12300" width="8.7265625" style="58"/>
    <col min="12301" max="12301" width="8.26953125" style="58" bestFit="1" customWidth="1"/>
    <col min="12302" max="12302" width="7.36328125" style="58" customWidth="1"/>
    <col min="12303" max="12544" width="8.7265625" style="58"/>
    <col min="12545" max="12545" width="9.36328125" style="58" customWidth="1"/>
    <col min="12546" max="12547" width="8.1796875" style="58" customWidth="1"/>
    <col min="12548" max="12549" width="8.7265625" style="58"/>
    <col min="12550" max="12552" width="8.1796875" style="58" customWidth="1"/>
    <col min="12553" max="12553" width="6.08984375" style="58" customWidth="1"/>
    <col min="12554" max="12556" width="8.7265625" style="58"/>
    <col min="12557" max="12557" width="8.26953125" style="58" bestFit="1" customWidth="1"/>
    <col min="12558" max="12558" width="7.36328125" style="58" customWidth="1"/>
    <col min="12559" max="12800" width="8.7265625" style="58"/>
    <col min="12801" max="12801" width="9.36328125" style="58" customWidth="1"/>
    <col min="12802" max="12803" width="8.1796875" style="58" customWidth="1"/>
    <col min="12804" max="12805" width="8.7265625" style="58"/>
    <col min="12806" max="12808" width="8.1796875" style="58" customWidth="1"/>
    <col min="12809" max="12809" width="6.08984375" style="58" customWidth="1"/>
    <col min="12810" max="12812" width="8.7265625" style="58"/>
    <col min="12813" max="12813" width="8.26953125" style="58" bestFit="1" customWidth="1"/>
    <col min="12814" max="12814" width="7.36328125" style="58" customWidth="1"/>
    <col min="12815" max="13056" width="8.7265625" style="58"/>
    <col min="13057" max="13057" width="9.36328125" style="58" customWidth="1"/>
    <col min="13058" max="13059" width="8.1796875" style="58" customWidth="1"/>
    <col min="13060" max="13061" width="8.7265625" style="58"/>
    <col min="13062" max="13064" width="8.1796875" style="58" customWidth="1"/>
    <col min="13065" max="13065" width="6.08984375" style="58" customWidth="1"/>
    <col min="13066" max="13068" width="8.7265625" style="58"/>
    <col min="13069" max="13069" width="8.26953125" style="58" bestFit="1" customWidth="1"/>
    <col min="13070" max="13070" width="7.36328125" style="58" customWidth="1"/>
    <col min="13071" max="13312" width="8.7265625" style="58"/>
    <col min="13313" max="13313" width="9.36328125" style="58" customWidth="1"/>
    <col min="13314" max="13315" width="8.1796875" style="58" customWidth="1"/>
    <col min="13316" max="13317" width="8.7265625" style="58"/>
    <col min="13318" max="13320" width="8.1796875" style="58" customWidth="1"/>
    <col min="13321" max="13321" width="6.08984375" style="58" customWidth="1"/>
    <col min="13322" max="13324" width="8.7265625" style="58"/>
    <col min="13325" max="13325" width="8.26953125" style="58" bestFit="1" customWidth="1"/>
    <col min="13326" max="13326" width="7.36328125" style="58" customWidth="1"/>
    <col min="13327" max="13568" width="8.7265625" style="58"/>
    <col min="13569" max="13569" width="9.36328125" style="58" customWidth="1"/>
    <col min="13570" max="13571" width="8.1796875" style="58" customWidth="1"/>
    <col min="13572" max="13573" width="8.7265625" style="58"/>
    <col min="13574" max="13576" width="8.1796875" style="58" customWidth="1"/>
    <col min="13577" max="13577" width="6.08984375" style="58" customWidth="1"/>
    <col min="13578" max="13580" width="8.7265625" style="58"/>
    <col min="13581" max="13581" width="8.26953125" style="58" bestFit="1" customWidth="1"/>
    <col min="13582" max="13582" width="7.36328125" style="58" customWidth="1"/>
    <col min="13583" max="13824" width="8.7265625" style="58"/>
    <col min="13825" max="13825" width="9.36328125" style="58" customWidth="1"/>
    <col min="13826" max="13827" width="8.1796875" style="58" customWidth="1"/>
    <col min="13828" max="13829" width="8.7265625" style="58"/>
    <col min="13830" max="13832" width="8.1796875" style="58" customWidth="1"/>
    <col min="13833" max="13833" width="6.08984375" style="58" customWidth="1"/>
    <col min="13834" max="13836" width="8.7265625" style="58"/>
    <col min="13837" max="13837" width="8.26953125" style="58" bestFit="1" customWidth="1"/>
    <col min="13838" max="13838" width="7.36328125" style="58" customWidth="1"/>
    <col min="13839" max="14080" width="8.7265625" style="58"/>
    <col min="14081" max="14081" width="9.36328125" style="58" customWidth="1"/>
    <col min="14082" max="14083" width="8.1796875" style="58" customWidth="1"/>
    <col min="14084" max="14085" width="8.7265625" style="58"/>
    <col min="14086" max="14088" width="8.1796875" style="58" customWidth="1"/>
    <col min="14089" max="14089" width="6.08984375" style="58" customWidth="1"/>
    <col min="14090" max="14092" width="8.7265625" style="58"/>
    <col min="14093" max="14093" width="8.26953125" style="58" bestFit="1" customWidth="1"/>
    <col min="14094" max="14094" width="7.36328125" style="58" customWidth="1"/>
    <col min="14095" max="14336" width="8.7265625" style="58"/>
    <col min="14337" max="14337" width="9.36328125" style="58" customWidth="1"/>
    <col min="14338" max="14339" width="8.1796875" style="58" customWidth="1"/>
    <col min="14340" max="14341" width="8.7265625" style="58"/>
    <col min="14342" max="14344" width="8.1796875" style="58" customWidth="1"/>
    <col min="14345" max="14345" width="6.08984375" style="58" customWidth="1"/>
    <col min="14346" max="14348" width="8.7265625" style="58"/>
    <col min="14349" max="14349" width="8.26953125" style="58" bestFit="1" customWidth="1"/>
    <col min="14350" max="14350" width="7.36328125" style="58" customWidth="1"/>
    <col min="14351" max="14592" width="8.7265625" style="58"/>
    <col min="14593" max="14593" width="9.36328125" style="58" customWidth="1"/>
    <col min="14594" max="14595" width="8.1796875" style="58" customWidth="1"/>
    <col min="14596" max="14597" width="8.7265625" style="58"/>
    <col min="14598" max="14600" width="8.1796875" style="58" customWidth="1"/>
    <col min="14601" max="14601" width="6.08984375" style="58" customWidth="1"/>
    <col min="14602" max="14604" width="8.7265625" style="58"/>
    <col min="14605" max="14605" width="8.26953125" style="58" bestFit="1" customWidth="1"/>
    <col min="14606" max="14606" width="7.36328125" style="58" customWidth="1"/>
    <col min="14607" max="14848" width="8.7265625" style="58"/>
    <col min="14849" max="14849" width="9.36328125" style="58" customWidth="1"/>
    <col min="14850" max="14851" width="8.1796875" style="58" customWidth="1"/>
    <col min="14852" max="14853" width="8.7265625" style="58"/>
    <col min="14854" max="14856" width="8.1796875" style="58" customWidth="1"/>
    <col min="14857" max="14857" width="6.08984375" style="58" customWidth="1"/>
    <col min="14858" max="14860" width="8.7265625" style="58"/>
    <col min="14861" max="14861" width="8.26953125" style="58" bestFit="1" customWidth="1"/>
    <col min="14862" max="14862" width="7.36328125" style="58" customWidth="1"/>
    <col min="14863" max="15104" width="8.7265625" style="58"/>
    <col min="15105" max="15105" width="9.36328125" style="58" customWidth="1"/>
    <col min="15106" max="15107" width="8.1796875" style="58" customWidth="1"/>
    <col min="15108" max="15109" width="8.7265625" style="58"/>
    <col min="15110" max="15112" width="8.1796875" style="58" customWidth="1"/>
    <col min="15113" max="15113" width="6.08984375" style="58" customWidth="1"/>
    <col min="15114" max="15116" width="8.7265625" style="58"/>
    <col min="15117" max="15117" width="8.26953125" style="58" bestFit="1" customWidth="1"/>
    <col min="15118" max="15118" width="7.36328125" style="58" customWidth="1"/>
    <col min="15119" max="15360" width="8.7265625" style="58"/>
    <col min="15361" max="15361" width="9.36328125" style="58" customWidth="1"/>
    <col min="15362" max="15363" width="8.1796875" style="58" customWidth="1"/>
    <col min="15364" max="15365" width="8.7265625" style="58"/>
    <col min="15366" max="15368" width="8.1796875" style="58" customWidth="1"/>
    <col min="15369" max="15369" width="6.08984375" style="58" customWidth="1"/>
    <col min="15370" max="15372" width="8.7265625" style="58"/>
    <col min="15373" max="15373" width="8.26953125" style="58" bestFit="1" customWidth="1"/>
    <col min="15374" max="15374" width="7.36328125" style="58" customWidth="1"/>
    <col min="15375" max="15616" width="8.7265625" style="58"/>
    <col min="15617" max="15617" width="9.36328125" style="58" customWidth="1"/>
    <col min="15618" max="15619" width="8.1796875" style="58" customWidth="1"/>
    <col min="15620" max="15621" width="8.7265625" style="58"/>
    <col min="15622" max="15624" width="8.1796875" style="58" customWidth="1"/>
    <col min="15625" max="15625" width="6.08984375" style="58" customWidth="1"/>
    <col min="15626" max="15628" width="8.7265625" style="58"/>
    <col min="15629" max="15629" width="8.26953125" style="58" bestFit="1" customWidth="1"/>
    <col min="15630" max="15630" width="7.36328125" style="58" customWidth="1"/>
    <col min="15631" max="15872" width="8.7265625" style="58"/>
    <col min="15873" max="15873" width="9.36328125" style="58" customWidth="1"/>
    <col min="15874" max="15875" width="8.1796875" style="58" customWidth="1"/>
    <col min="15876" max="15877" width="8.7265625" style="58"/>
    <col min="15878" max="15880" width="8.1796875" style="58" customWidth="1"/>
    <col min="15881" max="15881" width="6.08984375" style="58" customWidth="1"/>
    <col min="15882" max="15884" width="8.7265625" style="58"/>
    <col min="15885" max="15885" width="8.26953125" style="58" bestFit="1" customWidth="1"/>
    <col min="15886" max="15886" width="7.36328125" style="58" customWidth="1"/>
    <col min="15887" max="16128" width="8.7265625" style="58"/>
    <col min="16129" max="16129" width="9.36328125" style="58" customWidth="1"/>
    <col min="16130" max="16131" width="8.1796875" style="58" customWidth="1"/>
    <col min="16132" max="16133" width="8.7265625" style="58"/>
    <col min="16134" max="16136" width="8.1796875" style="58" customWidth="1"/>
    <col min="16137" max="16137" width="6.08984375" style="58" customWidth="1"/>
    <col min="16138" max="16140" width="8.7265625" style="58"/>
    <col min="16141" max="16141" width="8.26953125" style="58" bestFit="1" customWidth="1"/>
    <col min="16142" max="16142" width="7.36328125" style="58" customWidth="1"/>
    <col min="16143" max="16384" width="8.7265625" style="58"/>
  </cols>
  <sheetData>
    <row r="1" spans="1:14" s="157" customFormat="1" ht="27" customHeight="1" x14ac:dyDescent="0.25">
      <c r="A1" s="135" t="s">
        <v>338</v>
      </c>
      <c r="B1" s="135"/>
      <c r="C1" s="135"/>
      <c r="D1" s="135"/>
      <c r="E1" s="135"/>
      <c r="F1" s="135"/>
      <c r="G1" s="135"/>
      <c r="H1" s="135"/>
      <c r="I1" s="135"/>
      <c r="N1" s="158"/>
    </row>
    <row r="2" spans="1:14" s="58" customFormat="1" x14ac:dyDescent="0.2">
      <c r="I2" s="136" t="s">
        <v>78</v>
      </c>
      <c r="N2" s="159"/>
    </row>
    <row r="3" spans="1:14" s="58" customFormat="1" x14ac:dyDescent="0.2">
      <c r="A3" s="160" t="s">
        <v>114</v>
      </c>
      <c r="B3" s="160" t="s">
        <v>7</v>
      </c>
      <c r="C3" s="160" t="s">
        <v>339</v>
      </c>
      <c r="D3" s="160"/>
      <c r="E3" s="160"/>
      <c r="F3" s="160"/>
      <c r="G3" s="160"/>
      <c r="H3" s="160" t="s">
        <v>340</v>
      </c>
      <c r="I3" s="160" t="s">
        <v>253</v>
      </c>
      <c r="N3" s="159"/>
    </row>
    <row r="4" spans="1:14" s="58" customFormat="1" x14ac:dyDescent="0.2">
      <c r="A4" s="160"/>
      <c r="B4" s="160"/>
      <c r="C4" s="160" t="s">
        <v>7</v>
      </c>
      <c r="D4" s="160" t="s">
        <v>341</v>
      </c>
      <c r="E4" s="160"/>
      <c r="F4" s="160" t="s">
        <v>342</v>
      </c>
      <c r="G4" s="160" t="s">
        <v>343</v>
      </c>
      <c r="H4" s="160"/>
      <c r="I4" s="160"/>
      <c r="N4" s="159"/>
    </row>
    <row r="5" spans="1:14" s="58" customFormat="1" x14ac:dyDescent="0.2">
      <c r="A5" s="160"/>
      <c r="B5" s="160"/>
      <c r="C5" s="160"/>
      <c r="D5" s="139" t="s">
        <v>8</v>
      </c>
      <c r="E5" s="139" t="s">
        <v>9</v>
      </c>
      <c r="F5" s="160"/>
      <c r="G5" s="160"/>
      <c r="H5" s="160"/>
      <c r="I5" s="160"/>
      <c r="N5" s="159"/>
    </row>
    <row r="6" spans="1:14" s="58" customFormat="1" ht="22.95" customHeight="1" x14ac:dyDescent="0.2">
      <c r="A6" s="141" t="s">
        <v>157</v>
      </c>
      <c r="B6" s="48">
        <f t="shared" ref="B6:B12" si="0">C6+H6+I6</f>
        <v>7496</v>
      </c>
      <c r="C6" s="48">
        <f>SUM(D6:F6)</f>
        <v>4153</v>
      </c>
      <c r="D6" s="48">
        <v>2560</v>
      </c>
      <c r="E6" s="48">
        <v>1121</v>
      </c>
      <c r="F6" s="48">
        <v>472</v>
      </c>
      <c r="G6" s="161">
        <f t="shared" ref="G6:G12" si="1">F6/C6*100</f>
        <v>11.365278112208042</v>
      </c>
      <c r="H6" s="48">
        <v>3342</v>
      </c>
      <c r="I6" s="48">
        <v>1</v>
      </c>
      <c r="L6" s="140" t="s">
        <v>344</v>
      </c>
      <c r="M6" s="31">
        <f>D14+E14</f>
        <v>6304</v>
      </c>
      <c r="N6" s="162">
        <f>M6/M10</f>
        <v>0.42531372284442048</v>
      </c>
    </row>
    <row r="7" spans="1:14" s="58" customFormat="1" ht="22.95" customHeight="1" x14ac:dyDescent="0.2">
      <c r="A7" s="143" t="s">
        <v>315</v>
      </c>
      <c r="B7" s="18">
        <f t="shared" si="0"/>
        <v>8522</v>
      </c>
      <c r="C7" s="18">
        <f t="shared" ref="C7:C14" si="2">SUM(D7:F7)</f>
        <v>4902</v>
      </c>
      <c r="D7" s="18">
        <v>3024</v>
      </c>
      <c r="E7" s="18">
        <v>1511</v>
      </c>
      <c r="F7" s="18">
        <v>367</v>
      </c>
      <c r="G7" s="163">
        <f t="shared" si="1"/>
        <v>7.486740106079151</v>
      </c>
      <c r="H7" s="18">
        <v>3582</v>
      </c>
      <c r="I7" s="18">
        <v>38</v>
      </c>
      <c r="L7" s="140" t="s">
        <v>342</v>
      </c>
      <c r="M7" s="31">
        <f>F14</f>
        <v>437</v>
      </c>
      <c r="N7" s="162">
        <f>M7/M10</f>
        <v>2.9483200647685871E-2</v>
      </c>
    </row>
    <row r="8" spans="1:14" s="58" customFormat="1" ht="22.95" customHeight="1" x14ac:dyDescent="0.2">
      <c r="A8" s="143" t="s">
        <v>127</v>
      </c>
      <c r="B8" s="18">
        <f t="shared" si="0"/>
        <v>10555</v>
      </c>
      <c r="C8" s="18">
        <f t="shared" si="2"/>
        <v>6068</v>
      </c>
      <c r="D8" s="18">
        <v>3462</v>
      </c>
      <c r="E8" s="18">
        <v>2064</v>
      </c>
      <c r="F8" s="18">
        <v>542</v>
      </c>
      <c r="G8" s="163">
        <f t="shared" si="1"/>
        <v>8.93210283454186</v>
      </c>
      <c r="H8" s="18">
        <v>4377</v>
      </c>
      <c r="I8" s="18">
        <v>110</v>
      </c>
      <c r="L8" s="140" t="s">
        <v>340</v>
      </c>
      <c r="M8" s="31">
        <f>H14</f>
        <v>5194</v>
      </c>
      <c r="N8" s="162">
        <f>M8/M10</f>
        <v>0.35042504385373097</v>
      </c>
    </row>
    <row r="9" spans="1:14" s="58" customFormat="1" ht="22.95" customHeight="1" x14ac:dyDescent="0.2">
      <c r="A9" s="143" t="s">
        <v>128</v>
      </c>
      <c r="B9" s="18">
        <f t="shared" si="0"/>
        <v>11812</v>
      </c>
      <c r="C9" s="18">
        <f t="shared" si="2"/>
        <v>6931</v>
      </c>
      <c r="D9" s="18">
        <v>3784</v>
      </c>
      <c r="E9" s="18">
        <v>2421</v>
      </c>
      <c r="F9" s="18">
        <v>726</v>
      </c>
      <c r="G9" s="163">
        <f t="shared" si="1"/>
        <v>10.47467897850238</v>
      </c>
      <c r="H9" s="18">
        <v>4755</v>
      </c>
      <c r="I9" s="18">
        <v>126</v>
      </c>
      <c r="L9" s="140" t="s">
        <v>138</v>
      </c>
      <c r="M9" s="31">
        <f>I14</f>
        <v>2887</v>
      </c>
      <c r="N9" s="162">
        <f>M9/M10</f>
        <v>0.19477803265416274</v>
      </c>
    </row>
    <row r="10" spans="1:14" s="58" customFormat="1" ht="22.95" customHeight="1" x14ac:dyDescent="0.2">
      <c r="A10" s="143" t="s">
        <v>129</v>
      </c>
      <c r="B10" s="18">
        <f t="shared" si="0"/>
        <v>12534</v>
      </c>
      <c r="C10" s="18">
        <f t="shared" si="2"/>
        <v>7012</v>
      </c>
      <c r="D10" s="18">
        <v>3768</v>
      </c>
      <c r="E10" s="18">
        <v>2623</v>
      </c>
      <c r="F10" s="18">
        <v>621</v>
      </c>
      <c r="G10" s="163">
        <f t="shared" si="1"/>
        <v>8.8562464346833991</v>
      </c>
      <c r="H10" s="18">
        <v>5323</v>
      </c>
      <c r="I10" s="18">
        <v>199</v>
      </c>
      <c r="L10" s="140" t="s">
        <v>28</v>
      </c>
      <c r="M10" s="31">
        <f>SUM(M6:M9)</f>
        <v>14822</v>
      </c>
      <c r="N10" s="162"/>
    </row>
    <row r="11" spans="1:14" s="58" customFormat="1" ht="22.95" customHeight="1" x14ac:dyDescent="0.2">
      <c r="A11" s="143" t="s">
        <v>139</v>
      </c>
      <c r="B11" s="18">
        <f t="shared" si="0"/>
        <v>12842</v>
      </c>
      <c r="C11" s="18">
        <f t="shared" si="2"/>
        <v>7223</v>
      </c>
      <c r="D11" s="18">
        <v>3582</v>
      </c>
      <c r="E11" s="18">
        <v>2641</v>
      </c>
      <c r="F11" s="18">
        <v>1000</v>
      </c>
      <c r="G11" s="163">
        <f t="shared" si="1"/>
        <v>13.844662882458811</v>
      </c>
      <c r="H11" s="18">
        <v>5547</v>
      </c>
      <c r="I11" s="18">
        <v>72</v>
      </c>
      <c r="N11" s="159"/>
    </row>
    <row r="12" spans="1:14" s="58" customFormat="1" ht="22.95" customHeight="1" x14ac:dyDescent="0.2">
      <c r="A12" s="143" t="s">
        <v>131</v>
      </c>
      <c r="B12" s="18">
        <f t="shared" si="0"/>
        <v>13163</v>
      </c>
      <c r="C12" s="18">
        <f t="shared" si="2"/>
        <v>7100</v>
      </c>
      <c r="D12" s="18">
        <v>3575</v>
      </c>
      <c r="E12" s="18">
        <v>2669</v>
      </c>
      <c r="F12" s="18">
        <v>856</v>
      </c>
      <c r="G12" s="163">
        <f t="shared" si="1"/>
        <v>12.056338028169014</v>
      </c>
      <c r="H12" s="18">
        <v>5553</v>
      </c>
      <c r="I12" s="18">
        <v>510</v>
      </c>
      <c r="N12" s="159"/>
    </row>
    <row r="13" spans="1:14" s="58" customFormat="1" ht="22.95" customHeight="1" x14ac:dyDescent="0.2">
      <c r="A13" s="143" t="s">
        <v>345</v>
      </c>
      <c r="B13" s="18">
        <v>13379</v>
      </c>
      <c r="C13" s="18">
        <v>6710</v>
      </c>
      <c r="D13" s="18">
        <v>3472</v>
      </c>
      <c r="E13" s="18">
        <v>2777</v>
      </c>
      <c r="F13" s="18">
        <v>461</v>
      </c>
      <c r="G13" s="163">
        <v>6.8703427719821155</v>
      </c>
      <c r="H13" s="18">
        <v>5393</v>
      </c>
      <c r="I13" s="18">
        <v>1276</v>
      </c>
      <c r="N13" s="159"/>
    </row>
    <row r="14" spans="1:14" s="58" customFormat="1" ht="22.95" customHeight="1" x14ac:dyDescent="0.2">
      <c r="A14" s="145" t="s">
        <v>380</v>
      </c>
      <c r="B14" s="42">
        <f>C14+H14+I14</f>
        <v>14822</v>
      </c>
      <c r="C14" s="42">
        <f t="shared" si="2"/>
        <v>6741</v>
      </c>
      <c r="D14" s="72">
        <v>3364</v>
      </c>
      <c r="E14" s="73">
        <v>2940</v>
      </c>
      <c r="F14" s="42">
        <v>437</v>
      </c>
      <c r="G14" s="164">
        <f>F14/C14*100</f>
        <v>6.4827176976709682</v>
      </c>
      <c r="H14" s="42">
        <v>5194</v>
      </c>
      <c r="I14" s="42">
        <v>2887</v>
      </c>
      <c r="N14" s="159"/>
    </row>
    <row r="15" spans="1:14" s="58" customFormat="1" x14ac:dyDescent="0.2">
      <c r="I15" s="136" t="s">
        <v>102</v>
      </c>
      <c r="N15" s="159"/>
    </row>
  </sheetData>
  <mergeCells count="10">
    <mergeCell ref="A1:I1"/>
    <mergeCell ref="A3:A5"/>
    <mergeCell ref="B3:B5"/>
    <mergeCell ref="C3:G3"/>
    <mergeCell ref="H3:H5"/>
    <mergeCell ref="I3:I5"/>
    <mergeCell ref="C4:C5"/>
    <mergeCell ref="D4:E4"/>
    <mergeCell ref="F4:F5"/>
    <mergeCell ref="G4:G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E979-38C2-45E6-95F8-B0F4E57783C6}">
  <dimension ref="A1:T55"/>
  <sheetViews>
    <sheetView view="pageBreakPreview" zoomScale="70" zoomScaleNormal="55" zoomScaleSheetLayoutView="70" workbookViewId="0">
      <pane xSplit="5" ySplit="3" topLeftCell="F30" activePane="bottomRight" state="frozen"/>
      <selection activeCell="F14" sqref="F14"/>
      <selection pane="topRight" activeCell="F14" sqref="F14"/>
      <selection pane="bottomLeft" activeCell="F14" sqref="F14"/>
      <selection pane="bottomRight" activeCell="A40" sqref="A40"/>
    </sheetView>
  </sheetViews>
  <sheetFormatPr defaultRowHeight="13.2" x14ac:dyDescent="0.2"/>
  <cols>
    <col min="1" max="1" width="4" style="5" customWidth="1"/>
    <col min="2" max="2" width="3.08984375" style="5" customWidth="1"/>
    <col min="3" max="3" width="2.54296875" style="5" customWidth="1"/>
    <col min="4" max="5" width="3.08984375" style="5" customWidth="1"/>
    <col min="6" max="6" width="8.08984375" style="5" customWidth="1"/>
    <col min="7" max="19" width="8.1796875" style="5" customWidth="1"/>
    <col min="20" max="256" width="8.7265625" style="5"/>
    <col min="257" max="257" width="4" style="5" customWidth="1"/>
    <col min="258" max="258" width="3.08984375" style="5" customWidth="1"/>
    <col min="259" max="259" width="2.54296875" style="5" customWidth="1"/>
    <col min="260" max="261" width="3.08984375" style="5" customWidth="1"/>
    <col min="262" max="262" width="8.08984375" style="5" customWidth="1"/>
    <col min="263" max="275" width="8.1796875" style="5" customWidth="1"/>
    <col min="276" max="512" width="8.7265625" style="5"/>
    <col min="513" max="513" width="4" style="5" customWidth="1"/>
    <col min="514" max="514" width="3.08984375" style="5" customWidth="1"/>
    <col min="515" max="515" width="2.54296875" style="5" customWidth="1"/>
    <col min="516" max="517" width="3.08984375" style="5" customWidth="1"/>
    <col min="518" max="518" width="8.08984375" style="5" customWidth="1"/>
    <col min="519" max="531" width="8.1796875" style="5" customWidth="1"/>
    <col min="532" max="768" width="8.7265625" style="5"/>
    <col min="769" max="769" width="4" style="5" customWidth="1"/>
    <col min="770" max="770" width="3.08984375" style="5" customWidth="1"/>
    <col min="771" max="771" width="2.54296875" style="5" customWidth="1"/>
    <col min="772" max="773" width="3.08984375" style="5" customWidth="1"/>
    <col min="774" max="774" width="8.08984375" style="5" customWidth="1"/>
    <col min="775" max="787" width="8.1796875" style="5" customWidth="1"/>
    <col min="788" max="1024" width="8.7265625" style="5"/>
    <col min="1025" max="1025" width="4" style="5" customWidth="1"/>
    <col min="1026" max="1026" width="3.08984375" style="5" customWidth="1"/>
    <col min="1027" max="1027" width="2.54296875" style="5" customWidth="1"/>
    <col min="1028" max="1029" width="3.08984375" style="5" customWidth="1"/>
    <col min="1030" max="1030" width="8.08984375" style="5" customWidth="1"/>
    <col min="1031" max="1043" width="8.1796875" style="5" customWidth="1"/>
    <col min="1044" max="1280" width="8.7265625" style="5"/>
    <col min="1281" max="1281" width="4" style="5" customWidth="1"/>
    <col min="1282" max="1282" width="3.08984375" style="5" customWidth="1"/>
    <col min="1283" max="1283" width="2.54296875" style="5" customWidth="1"/>
    <col min="1284" max="1285" width="3.08984375" style="5" customWidth="1"/>
    <col min="1286" max="1286" width="8.08984375" style="5" customWidth="1"/>
    <col min="1287" max="1299" width="8.1796875" style="5" customWidth="1"/>
    <col min="1300" max="1536" width="8.7265625" style="5"/>
    <col min="1537" max="1537" width="4" style="5" customWidth="1"/>
    <col min="1538" max="1538" width="3.08984375" style="5" customWidth="1"/>
    <col min="1539" max="1539" width="2.54296875" style="5" customWidth="1"/>
    <col min="1540" max="1541" width="3.08984375" style="5" customWidth="1"/>
    <col min="1542" max="1542" width="8.08984375" style="5" customWidth="1"/>
    <col min="1543" max="1555" width="8.1796875" style="5" customWidth="1"/>
    <col min="1556" max="1792" width="8.7265625" style="5"/>
    <col min="1793" max="1793" width="4" style="5" customWidth="1"/>
    <col min="1794" max="1794" width="3.08984375" style="5" customWidth="1"/>
    <col min="1795" max="1795" width="2.54296875" style="5" customWidth="1"/>
    <col min="1796" max="1797" width="3.08984375" style="5" customWidth="1"/>
    <col min="1798" max="1798" width="8.08984375" style="5" customWidth="1"/>
    <col min="1799" max="1811" width="8.1796875" style="5" customWidth="1"/>
    <col min="1812" max="2048" width="8.7265625" style="5"/>
    <col min="2049" max="2049" width="4" style="5" customWidth="1"/>
    <col min="2050" max="2050" width="3.08984375" style="5" customWidth="1"/>
    <col min="2051" max="2051" width="2.54296875" style="5" customWidth="1"/>
    <col min="2052" max="2053" width="3.08984375" style="5" customWidth="1"/>
    <col min="2054" max="2054" width="8.08984375" style="5" customWidth="1"/>
    <col min="2055" max="2067" width="8.1796875" style="5" customWidth="1"/>
    <col min="2068" max="2304" width="8.7265625" style="5"/>
    <col min="2305" max="2305" width="4" style="5" customWidth="1"/>
    <col min="2306" max="2306" width="3.08984375" style="5" customWidth="1"/>
    <col min="2307" max="2307" width="2.54296875" style="5" customWidth="1"/>
    <col min="2308" max="2309" width="3.08984375" style="5" customWidth="1"/>
    <col min="2310" max="2310" width="8.08984375" style="5" customWidth="1"/>
    <col min="2311" max="2323" width="8.1796875" style="5" customWidth="1"/>
    <col min="2324" max="2560" width="8.7265625" style="5"/>
    <col min="2561" max="2561" width="4" style="5" customWidth="1"/>
    <col min="2562" max="2562" width="3.08984375" style="5" customWidth="1"/>
    <col min="2563" max="2563" width="2.54296875" style="5" customWidth="1"/>
    <col min="2564" max="2565" width="3.08984375" style="5" customWidth="1"/>
    <col min="2566" max="2566" width="8.08984375" style="5" customWidth="1"/>
    <col min="2567" max="2579" width="8.1796875" style="5" customWidth="1"/>
    <col min="2580" max="2816" width="8.7265625" style="5"/>
    <col min="2817" max="2817" width="4" style="5" customWidth="1"/>
    <col min="2818" max="2818" width="3.08984375" style="5" customWidth="1"/>
    <col min="2819" max="2819" width="2.54296875" style="5" customWidth="1"/>
    <col min="2820" max="2821" width="3.08984375" style="5" customWidth="1"/>
    <col min="2822" max="2822" width="8.08984375" style="5" customWidth="1"/>
    <col min="2823" max="2835" width="8.1796875" style="5" customWidth="1"/>
    <col min="2836" max="3072" width="8.7265625" style="5"/>
    <col min="3073" max="3073" width="4" style="5" customWidth="1"/>
    <col min="3074" max="3074" width="3.08984375" style="5" customWidth="1"/>
    <col min="3075" max="3075" width="2.54296875" style="5" customWidth="1"/>
    <col min="3076" max="3077" width="3.08984375" style="5" customWidth="1"/>
    <col min="3078" max="3078" width="8.08984375" style="5" customWidth="1"/>
    <col min="3079" max="3091" width="8.1796875" style="5" customWidth="1"/>
    <col min="3092" max="3328" width="8.7265625" style="5"/>
    <col min="3329" max="3329" width="4" style="5" customWidth="1"/>
    <col min="3330" max="3330" width="3.08984375" style="5" customWidth="1"/>
    <col min="3331" max="3331" width="2.54296875" style="5" customWidth="1"/>
    <col min="3332" max="3333" width="3.08984375" style="5" customWidth="1"/>
    <col min="3334" max="3334" width="8.08984375" style="5" customWidth="1"/>
    <col min="3335" max="3347" width="8.1796875" style="5" customWidth="1"/>
    <col min="3348" max="3584" width="8.7265625" style="5"/>
    <col min="3585" max="3585" width="4" style="5" customWidth="1"/>
    <col min="3586" max="3586" width="3.08984375" style="5" customWidth="1"/>
    <col min="3587" max="3587" width="2.54296875" style="5" customWidth="1"/>
    <col min="3588" max="3589" width="3.08984375" style="5" customWidth="1"/>
    <col min="3590" max="3590" width="8.08984375" style="5" customWidth="1"/>
    <col min="3591" max="3603" width="8.1796875" style="5" customWidth="1"/>
    <col min="3604" max="3840" width="8.7265625" style="5"/>
    <col min="3841" max="3841" width="4" style="5" customWidth="1"/>
    <col min="3842" max="3842" width="3.08984375" style="5" customWidth="1"/>
    <col min="3843" max="3843" width="2.54296875" style="5" customWidth="1"/>
    <col min="3844" max="3845" width="3.08984375" style="5" customWidth="1"/>
    <col min="3846" max="3846" width="8.08984375" style="5" customWidth="1"/>
    <col min="3847" max="3859" width="8.1796875" style="5" customWidth="1"/>
    <col min="3860" max="4096" width="8.7265625" style="5"/>
    <col min="4097" max="4097" width="4" style="5" customWidth="1"/>
    <col min="4098" max="4098" width="3.08984375" style="5" customWidth="1"/>
    <col min="4099" max="4099" width="2.54296875" style="5" customWidth="1"/>
    <col min="4100" max="4101" width="3.08984375" style="5" customWidth="1"/>
    <col min="4102" max="4102" width="8.08984375" style="5" customWidth="1"/>
    <col min="4103" max="4115" width="8.1796875" style="5" customWidth="1"/>
    <col min="4116" max="4352" width="8.7265625" style="5"/>
    <col min="4353" max="4353" width="4" style="5" customWidth="1"/>
    <col min="4354" max="4354" width="3.08984375" style="5" customWidth="1"/>
    <col min="4355" max="4355" width="2.54296875" style="5" customWidth="1"/>
    <col min="4356" max="4357" width="3.08984375" style="5" customWidth="1"/>
    <col min="4358" max="4358" width="8.08984375" style="5" customWidth="1"/>
    <col min="4359" max="4371" width="8.1796875" style="5" customWidth="1"/>
    <col min="4372" max="4608" width="8.7265625" style="5"/>
    <col min="4609" max="4609" width="4" style="5" customWidth="1"/>
    <col min="4610" max="4610" width="3.08984375" style="5" customWidth="1"/>
    <col min="4611" max="4611" width="2.54296875" style="5" customWidth="1"/>
    <col min="4612" max="4613" width="3.08984375" style="5" customWidth="1"/>
    <col min="4614" max="4614" width="8.08984375" style="5" customWidth="1"/>
    <col min="4615" max="4627" width="8.1796875" style="5" customWidth="1"/>
    <col min="4628" max="4864" width="8.7265625" style="5"/>
    <col min="4865" max="4865" width="4" style="5" customWidth="1"/>
    <col min="4866" max="4866" width="3.08984375" style="5" customWidth="1"/>
    <col min="4867" max="4867" width="2.54296875" style="5" customWidth="1"/>
    <col min="4868" max="4869" width="3.08984375" style="5" customWidth="1"/>
    <col min="4870" max="4870" width="8.08984375" style="5" customWidth="1"/>
    <col min="4871" max="4883" width="8.1796875" style="5" customWidth="1"/>
    <col min="4884" max="5120" width="8.7265625" style="5"/>
    <col min="5121" max="5121" width="4" style="5" customWidth="1"/>
    <col min="5122" max="5122" width="3.08984375" style="5" customWidth="1"/>
    <col min="5123" max="5123" width="2.54296875" style="5" customWidth="1"/>
    <col min="5124" max="5125" width="3.08984375" style="5" customWidth="1"/>
    <col min="5126" max="5126" width="8.08984375" style="5" customWidth="1"/>
    <col min="5127" max="5139" width="8.1796875" style="5" customWidth="1"/>
    <col min="5140" max="5376" width="8.7265625" style="5"/>
    <col min="5377" max="5377" width="4" style="5" customWidth="1"/>
    <col min="5378" max="5378" width="3.08984375" style="5" customWidth="1"/>
    <col min="5379" max="5379" width="2.54296875" style="5" customWidth="1"/>
    <col min="5380" max="5381" width="3.08984375" style="5" customWidth="1"/>
    <col min="5382" max="5382" width="8.08984375" style="5" customWidth="1"/>
    <col min="5383" max="5395" width="8.1796875" style="5" customWidth="1"/>
    <col min="5396" max="5632" width="8.7265625" style="5"/>
    <col min="5633" max="5633" width="4" style="5" customWidth="1"/>
    <col min="5634" max="5634" width="3.08984375" style="5" customWidth="1"/>
    <col min="5635" max="5635" width="2.54296875" style="5" customWidth="1"/>
    <col min="5636" max="5637" width="3.08984375" style="5" customWidth="1"/>
    <col min="5638" max="5638" width="8.08984375" style="5" customWidth="1"/>
    <col min="5639" max="5651" width="8.1796875" style="5" customWidth="1"/>
    <col min="5652" max="5888" width="8.7265625" style="5"/>
    <col min="5889" max="5889" width="4" style="5" customWidth="1"/>
    <col min="5890" max="5890" width="3.08984375" style="5" customWidth="1"/>
    <col min="5891" max="5891" width="2.54296875" style="5" customWidth="1"/>
    <col min="5892" max="5893" width="3.08984375" style="5" customWidth="1"/>
    <col min="5894" max="5894" width="8.08984375" style="5" customWidth="1"/>
    <col min="5895" max="5907" width="8.1796875" style="5" customWidth="1"/>
    <col min="5908" max="6144" width="8.7265625" style="5"/>
    <col min="6145" max="6145" width="4" style="5" customWidth="1"/>
    <col min="6146" max="6146" width="3.08984375" style="5" customWidth="1"/>
    <col min="6147" max="6147" width="2.54296875" style="5" customWidth="1"/>
    <col min="6148" max="6149" width="3.08984375" style="5" customWidth="1"/>
    <col min="6150" max="6150" width="8.08984375" style="5" customWidth="1"/>
    <col min="6151" max="6163" width="8.1796875" style="5" customWidth="1"/>
    <col min="6164" max="6400" width="8.7265625" style="5"/>
    <col min="6401" max="6401" width="4" style="5" customWidth="1"/>
    <col min="6402" max="6402" width="3.08984375" style="5" customWidth="1"/>
    <col min="6403" max="6403" width="2.54296875" style="5" customWidth="1"/>
    <col min="6404" max="6405" width="3.08984375" style="5" customWidth="1"/>
    <col min="6406" max="6406" width="8.08984375" style="5" customWidth="1"/>
    <col min="6407" max="6419" width="8.1796875" style="5" customWidth="1"/>
    <col min="6420" max="6656" width="8.7265625" style="5"/>
    <col min="6657" max="6657" width="4" style="5" customWidth="1"/>
    <col min="6658" max="6658" width="3.08984375" style="5" customWidth="1"/>
    <col min="6659" max="6659" width="2.54296875" style="5" customWidth="1"/>
    <col min="6660" max="6661" width="3.08984375" style="5" customWidth="1"/>
    <col min="6662" max="6662" width="8.08984375" style="5" customWidth="1"/>
    <col min="6663" max="6675" width="8.1796875" style="5" customWidth="1"/>
    <col min="6676" max="6912" width="8.7265625" style="5"/>
    <col min="6913" max="6913" width="4" style="5" customWidth="1"/>
    <col min="6914" max="6914" width="3.08984375" style="5" customWidth="1"/>
    <col min="6915" max="6915" width="2.54296875" style="5" customWidth="1"/>
    <col min="6916" max="6917" width="3.08984375" style="5" customWidth="1"/>
    <col min="6918" max="6918" width="8.08984375" style="5" customWidth="1"/>
    <col min="6919" max="6931" width="8.1796875" style="5" customWidth="1"/>
    <col min="6932" max="7168" width="8.7265625" style="5"/>
    <col min="7169" max="7169" width="4" style="5" customWidth="1"/>
    <col min="7170" max="7170" width="3.08984375" style="5" customWidth="1"/>
    <col min="7171" max="7171" width="2.54296875" style="5" customWidth="1"/>
    <col min="7172" max="7173" width="3.08984375" style="5" customWidth="1"/>
    <col min="7174" max="7174" width="8.08984375" style="5" customWidth="1"/>
    <col min="7175" max="7187" width="8.1796875" style="5" customWidth="1"/>
    <col min="7188" max="7424" width="8.7265625" style="5"/>
    <col min="7425" max="7425" width="4" style="5" customWidth="1"/>
    <col min="7426" max="7426" width="3.08984375" style="5" customWidth="1"/>
    <col min="7427" max="7427" width="2.54296875" style="5" customWidth="1"/>
    <col min="7428" max="7429" width="3.08984375" style="5" customWidth="1"/>
    <col min="7430" max="7430" width="8.08984375" style="5" customWidth="1"/>
    <col min="7431" max="7443" width="8.1796875" style="5" customWidth="1"/>
    <col min="7444" max="7680" width="8.7265625" style="5"/>
    <col min="7681" max="7681" width="4" style="5" customWidth="1"/>
    <col min="7682" max="7682" width="3.08984375" style="5" customWidth="1"/>
    <col min="7683" max="7683" width="2.54296875" style="5" customWidth="1"/>
    <col min="7684" max="7685" width="3.08984375" style="5" customWidth="1"/>
    <col min="7686" max="7686" width="8.08984375" style="5" customWidth="1"/>
    <col min="7687" max="7699" width="8.1796875" style="5" customWidth="1"/>
    <col min="7700" max="7936" width="8.7265625" style="5"/>
    <col min="7937" max="7937" width="4" style="5" customWidth="1"/>
    <col min="7938" max="7938" width="3.08984375" style="5" customWidth="1"/>
    <col min="7939" max="7939" width="2.54296875" style="5" customWidth="1"/>
    <col min="7940" max="7941" width="3.08984375" style="5" customWidth="1"/>
    <col min="7942" max="7942" width="8.08984375" style="5" customWidth="1"/>
    <col min="7943" max="7955" width="8.1796875" style="5" customWidth="1"/>
    <col min="7956" max="8192" width="8.7265625" style="5"/>
    <col min="8193" max="8193" width="4" style="5" customWidth="1"/>
    <col min="8194" max="8194" width="3.08984375" style="5" customWidth="1"/>
    <col min="8195" max="8195" width="2.54296875" style="5" customWidth="1"/>
    <col min="8196" max="8197" width="3.08984375" style="5" customWidth="1"/>
    <col min="8198" max="8198" width="8.08984375" style="5" customWidth="1"/>
    <col min="8199" max="8211" width="8.1796875" style="5" customWidth="1"/>
    <col min="8212" max="8448" width="8.7265625" style="5"/>
    <col min="8449" max="8449" width="4" style="5" customWidth="1"/>
    <col min="8450" max="8450" width="3.08984375" style="5" customWidth="1"/>
    <col min="8451" max="8451" width="2.54296875" style="5" customWidth="1"/>
    <col min="8452" max="8453" width="3.08984375" style="5" customWidth="1"/>
    <col min="8454" max="8454" width="8.08984375" style="5" customWidth="1"/>
    <col min="8455" max="8467" width="8.1796875" style="5" customWidth="1"/>
    <col min="8468" max="8704" width="8.7265625" style="5"/>
    <col min="8705" max="8705" width="4" style="5" customWidth="1"/>
    <col min="8706" max="8706" width="3.08984375" style="5" customWidth="1"/>
    <col min="8707" max="8707" width="2.54296875" style="5" customWidth="1"/>
    <col min="8708" max="8709" width="3.08984375" style="5" customWidth="1"/>
    <col min="8710" max="8710" width="8.08984375" style="5" customWidth="1"/>
    <col min="8711" max="8723" width="8.1796875" style="5" customWidth="1"/>
    <col min="8724" max="8960" width="8.7265625" style="5"/>
    <col min="8961" max="8961" width="4" style="5" customWidth="1"/>
    <col min="8962" max="8962" width="3.08984375" style="5" customWidth="1"/>
    <col min="8963" max="8963" width="2.54296875" style="5" customWidth="1"/>
    <col min="8964" max="8965" width="3.08984375" style="5" customWidth="1"/>
    <col min="8966" max="8966" width="8.08984375" style="5" customWidth="1"/>
    <col min="8967" max="8979" width="8.1796875" style="5" customWidth="1"/>
    <col min="8980" max="9216" width="8.7265625" style="5"/>
    <col min="9217" max="9217" width="4" style="5" customWidth="1"/>
    <col min="9218" max="9218" width="3.08984375" style="5" customWidth="1"/>
    <col min="9219" max="9219" width="2.54296875" style="5" customWidth="1"/>
    <col min="9220" max="9221" width="3.08984375" style="5" customWidth="1"/>
    <col min="9222" max="9222" width="8.08984375" style="5" customWidth="1"/>
    <col min="9223" max="9235" width="8.1796875" style="5" customWidth="1"/>
    <col min="9236" max="9472" width="8.7265625" style="5"/>
    <col min="9473" max="9473" width="4" style="5" customWidth="1"/>
    <col min="9474" max="9474" width="3.08984375" style="5" customWidth="1"/>
    <col min="9475" max="9475" width="2.54296875" style="5" customWidth="1"/>
    <col min="9476" max="9477" width="3.08984375" style="5" customWidth="1"/>
    <col min="9478" max="9478" width="8.08984375" style="5" customWidth="1"/>
    <col min="9479" max="9491" width="8.1796875" style="5" customWidth="1"/>
    <col min="9492" max="9728" width="8.7265625" style="5"/>
    <col min="9729" max="9729" width="4" style="5" customWidth="1"/>
    <col min="9730" max="9730" width="3.08984375" style="5" customWidth="1"/>
    <col min="9731" max="9731" width="2.54296875" style="5" customWidth="1"/>
    <col min="9732" max="9733" width="3.08984375" style="5" customWidth="1"/>
    <col min="9734" max="9734" width="8.08984375" style="5" customWidth="1"/>
    <col min="9735" max="9747" width="8.1796875" style="5" customWidth="1"/>
    <col min="9748" max="9984" width="8.7265625" style="5"/>
    <col min="9985" max="9985" width="4" style="5" customWidth="1"/>
    <col min="9986" max="9986" width="3.08984375" style="5" customWidth="1"/>
    <col min="9987" max="9987" width="2.54296875" style="5" customWidth="1"/>
    <col min="9988" max="9989" width="3.08984375" style="5" customWidth="1"/>
    <col min="9990" max="9990" width="8.08984375" style="5" customWidth="1"/>
    <col min="9991" max="10003" width="8.1796875" style="5" customWidth="1"/>
    <col min="10004" max="10240" width="8.7265625" style="5"/>
    <col min="10241" max="10241" width="4" style="5" customWidth="1"/>
    <col min="10242" max="10242" width="3.08984375" style="5" customWidth="1"/>
    <col min="10243" max="10243" width="2.54296875" style="5" customWidth="1"/>
    <col min="10244" max="10245" width="3.08984375" style="5" customWidth="1"/>
    <col min="10246" max="10246" width="8.08984375" style="5" customWidth="1"/>
    <col min="10247" max="10259" width="8.1796875" style="5" customWidth="1"/>
    <col min="10260" max="10496" width="8.7265625" style="5"/>
    <col min="10497" max="10497" width="4" style="5" customWidth="1"/>
    <col min="10498" max="10498" width="3.08984375" style="5" customWidth="1"/>
    <col min="10499" max="10499" width="2.54296875" style="5" customWidth="1"/>
    <col min="10500" max="10501" width="3.08984375" style="5" customWidth="1"/>
    <col min="10502" max="10502" width="8.08984375" style="5" customWidth="1"/>
    <col min="10503" max="10515" width="8.1796875" style="5" customWidth="1"/>
    <col min="10516" max="10752" width="8.7265625" style="5"/>
    <col min="10753" max="10753" width="4" style="5" customWidth="1"/>
    <col min="10754" max="10754" width="3.08984375" style="5" customWidth="1"/>
    <col min="10755" max="10755" width="2.54296875" style="5" customWidth="1"/>
    <col min="10756" max="10757" width="3.08984375" style="5" customWidth="1"/>
    <col min="10758" max="10758" width="8.08984375" style="5" customWidth="1"/>
    <col min="10759" max="10771" width="8.1796875" style="5" customWidth="1"/>
    <col min="10772" max="11008" width="8.7265625" style="5"/>
    <col min="11009" max="11009" width="4" style="5" customWidth="1"/>
    <col min="11010" max="11010" width="3.08984375" style="5" customWidth="1"/>
    <col min="11011" max="11011" width="2.54296875" style="5" customWidth="1"/>
    <col min="11012" max="11013" width="3.08984375" style="5" customWidth="1"/>
    <col min="11014" max="11014" width="8.08984375" style="5" customWidth="1"/>
    <col min="11015" max="11027" width="8.1796875" style="5" customWidth="1"/>
    <col min="11028" max="11264" width="8.7265625" style="5"/>
    <col min="11265" max="11265" width="4" style="5" customWidth="1"/>
    <col min="11266" max="11266" width="3.08984375" style="5" customWidth="1"/>
    <col min="11267" max="11267" width="2.54296875" style="5" customWidth="1"/>
    <col min="11268" max="11269" width="3.08984375" style="5" customWidth="1"/>
    <col min="11270" max="11270" width="8.08984375" style="5" customWidth="1"/>
    <col min="11271" max="11283" width="8.1796875" style="5" customWidth="1"/>
    <col min="11284" max="11520" width="8.7265625" style="5"/>
    <col min="11521" max="11521" width="4" style="5" customWidth="1"/>
    <col min="11522" max="11522" width="3.08984375" style="5" customWidth="1"/>
    <col min="11523" max="11523" width="2.54296875" style="5" customWidth="1"/>
    <col min="11524" max="11525" width="3.08984375" style="5" customWidth="1"/>
    <col min="11526" max="11526" width="8.08984375" style="5" customWidth="1"/>
    <col min="11527" max="11539" width="8.1796875" style="5" customWidth="1"/>
    <col min="11540" max="11776" width="8.7265625" style="5"/>
    <col min="11777" max="11777" width="4" style="5" customWidth="1"/>
    <col min="11778" max="11778" width="3.08984375" style="5" customWidth="1"/>
    <col min="11779" max="11779" width="2.54296875" style="5" customWidth="1"/>
    <col min="11780" max="11781" width="3.08984375" style="5" customWidth="1"/>
    <col min="11782" max="11782" width="8.08984375" style="5" customWidth="1"/>
    <col min="11783" max="11795" width="8.1796875" style="5" customWidth="1"/>
    <col min="11796" max="12032" width="8.7265625" style="5"/>
    <col min="12033" max="12033" width="4" style="5" customWidth="1"/>
    <col min="12034" max="12034" width="3.08984375" style="5" customWidth="1"/>
    <col min="12035" max="12035" width="2.54296875" style="5" customWidth="1"/>
    <col min="12036" max="12037" width="3.08984375" style="5" customWidth="1"/>
    <col min="12038" max="12038" width="8.08984375" style="5" customWidth="1"/>
    <col min="12039" max="12051" width="8.1796875" style="5" customWidth="1"/>
    <col min="12052" max="12288" width="8.7265625" style="5"/>
    <col min="12289" max="12289" width="4" style="5" customWidth="1"/>
    <col min="12290" max="12290" width="3.08984375" style="5" customWidth="1"/>
    <col min="12291" max="12291" width="2.54296875" style="5" customWidth="1"/>
    <col min="12292" max="12293" width="3.08984375" style="5" customWidth="1"/>
    <col min="12294" max="12294" width="8.08984375" style="5" customWidth="1"/>
    <col min="12295" max="12307" width="8.1796875" style="5" customWidth="1"/>
    <col min="12308" max="12544" width="8.7265625" style="5"/>
    <col min="12545" max="12545" width="4" style="5" customWidth="1"/>
    <col min="12546" max="12546" width="3.08984375" style="5" customWidth="1"/>
    <col min="12547" max="12547" width="2.54296875" style="5" customWidth="1"/>
    <col min="12548" max="12549" width="3.08984375" style="5" customWidth="1"/>
    <col min="12550" max="12550" width="8.08984375" style="5" customWidth="1"/>
    <col min="12551" max="12563" width="8.1796875" style="5" customWidth="1"/>
    <col min="12564" max="12800" width="8.7265625" style="5"/>
    <col min="12801" max="12801" width="4" style="5" customWidth="1"/>
    <col min="12802" max="12802" width="3.08984375" style="5" customWidth="1"/>
    <col min="12803" max="12803" width="2.54296875" style="5" customWidth="1"/>
    <col min="12804" max="12805" width="3.08984375" style="5" customWidth="1"/>
    <col min="12806" max="12806" width="8.08984375" style="5" customWidth="1"/>
    <col min="12807" max="12819" width="8.1796875" style="5" customWidth="1"/>
    <col min="12820" max="13056" width="8.7265625" style="5"/>
    <col min="13057" max="13057" width="4" style="5" customWidth="1"/>
    <col min="13058" max="13058" width="3.08984375" style="5" customWidth="1"/>
    <col min="13059" max="13059" width="2.54296875" style="5" customWidth="1"/>
    <col min="13060" max="13061" width="3.08984375" style="5" customWidth="1"/>
    <col min="13062" max="13062" width="8.08984375" style="5" customWidth="1"/>
    <col min="13063" max="13075" width="8.1796875" style="5" customWidth="1"/>
    <col min="13076" max="13312" width="8.7265625" style="5"/>
    <col min="13313" max="13313" width="4" style="5" customWidth="1"/>
    <col min="13314" max="13314" width="3.08984375" style="5" customWidth="1"/>
    <col min="13315" max="13315" width="2.54296875" style="5" customWidth="1"/>
    <col min="13316" max="13317" width="3.08984375" style="5" customWidth="1"/>
    <col min="13318" max="13318" width="8.08984375" style="5" customWidth="1"/>
    <col min="13319" max="13331" width="8.1796875" style="5" customWidth="1"/>
    <col min="13332" max="13568" width="8.7265625" style="5"/>
    <col min="13569" max="13569" width="4" style="5" customWidth="1"/>
    <col min="13570" max="13570" width="3.08984375" style="5" customWidth="1"/>
    <col min="13571" max="13571" width="2.54296875" style="5" customWidth="1"/>
    <col min="13572" max="13573" width="3.08984375" style="5" customWidth="1"/>
    <col min="13574" max="13574" width="8.08984375" style="5" customWidth="1"/>
    <col min="13575" max="13587" width="8.1796875" style="5" customWidth="1"/>
    <col min="13588" max="13824" width="8.7265625" style="5"/>
    <col min="13825" max="13825" width="4" style="5" customWidth="1"/>
    <col min="13826" max="13826" width="3.08984375" style="5" customWidth="1"/>
    <col min="13827" max="13827" width="2.54296875" style="5" customWidth="1"/>
    <col min="13828" max="13829" width="3.08984375" style="5" customWidth="1"/>
    <col min="13830" max="13830" width="8.08984375" style="5" customWidth="1"/>
    <col min="13831" max="13843" width="8.1796875" style="5" customWidth="1"/>
    <col min="13844" max="14080" width="8.7265625" style="5"/>
    <col min="14081" max="14081" width="4" style="5" customWidth="1"/>
    <col min="14082" max="14082" width="3.08984375" style="5" customWidth="1"/>
    <col min="14083" max="14083" width="2.54296875" style="5" customWidth="1"/>
    <col min="14084" max="14085" width="3.08984375" style="5" customWidth="1"/>
    <col min="14086" max="14086" width="8.08984375" style="5" customWidth="1"/>
    <col min="14087" max="14099" width="8.1796875" style="5" customWidth="1"/>
    <col min="14100" max="14336" width="8.7265625" style="5"/>
    <col min="14337" max="14337" width="4" style="5" customWidth="1"/>
    <col min="14338" max="14338" width="3.08984375" style="5" customWidth="1"/>
    <col min="14339" max="14339" width="2.54296875" style="5" customWidth="1"/>
    <col min="14340" max="14341" width="3.08984375" style="5" customWidth="1"/>
    <col min="14342" max="14342" width="8.08984375" style="5" customWidth="1"/>
    <col min="14343" max="14355" width="8.1796875" style="5" customWidth="1"/>
    <col min="14356" max="14592" width="8.7265625" style="5"/>
    <col min="14593" max="14593" width="4" style="5" customWidth="1"/>
    <col min="14594" max="14594" width="3.08984375" style="5" customWidth="1"/>
    <col min="14595" max="14595" width="2.54296875" style="5" customWidth="1"/>
    <col min="14596" max="14597" width="3.08984375" style="5" customWidth="1"/>
    <col min="14598" max="14598" width="8.08984375" style="5" customWidth="1"/>
    <col min="14599" max="14611" width="8.1796875" style="5" customWidth="1"/>
    <col min="14612" max="14848" width="8.7265625" style="5"/>
    <col min="14849" max="14849" width="4" style="5" customWidth="1"/>
    <col min="14850" max="14850" width="3.08984375" style="5" customWidth="1"/>
    <col min="14851" max="14851" width="2.54296875" style="5" customWidth="1"/>
    <col min="14852" max="14853" width="3.08984375" style="5" customWidth="1"/>
    <col min="14854" max="14854" width="8.08984375" style="5" customWidth="1"/>
    <col min="14855" max="14867" width="8.1796875" style="5" customWidth="1"/>
    <col min="14868" max="15104" width="8.7265625" style="5"/>
    <col min="15105" max="15105" width="4" style="5" customWidth="1"/>
    <col min="15106" max="15106" width="3.08984375" style="5" customWidth="1"/>
    <col min="15107" max="15107" width="2.54296875" style="5" customWidth="1"/>
    <col min="15108" max="15109" width="3.08984375" style="5" customWidth="1"/>
    <col min="15110" max="15110" width="8.08984375" style="5" customWidth="1"/>
    <col min="15111" max="15123" width="8.1796875" style="5" customWidth="1"/>
    <col min="15124" max="15360" width="8.7265625" style="5"/>
    <col min="15361" max="15361" width="4" style="5" customWidth="1"/>
    <col min="15362" max="15362" width="3.08984375" style="5" customWidth="1"/>
    <col min="15363" max="15363" width="2.54296875" style="5" customWidth="1"/>
    <col min="15364" max="15365" width="3.08984375" style="5" customWidth="1"/>
    <col min="15366" max="15366" width="8.08984375" style="5" customWidth="1"/>
    <col min="15367" max="15379" width="8.1796875" style="5" customWidth="1"/>
    <col min="15380" max="15616" width="8.7265625" style="5"/>
    <col min="15617" max="15617" width="4" style="5" customWidth="1"/>
    <col min="15618" max="15618" width="3.08984375" style="5" customWidth="1"/>
    <col min="15619" max="15619" width="2.54296875" style="5" customWidth="1"/>
    <col min="15620" max="15621" width="3.08984375" style="5" customWidth="1"/>
    <col min="15622" max="15622" width="8.08984375" style="5" customWidth="1"/>
    <col min="15623" max="15635" width="8.1796875" style="5" customWidth="1"/>
    <col min="15636" max="15872" width="8.7265625" style="5"/>
    <col min="15873" max="15873" width="4" style="5" customWidth="1"/>
    <col min="15874" max="15874" width="3.08984375" style="5" customWidth="1"/>
    <col min="15875" max="15875" width="2.54296875" style="5" customWidth="1"/>
    <col min="15876" max="15877" width="3.08984375" style="5" customWidth="1"/>
    <col min="15878" max="15878" width="8.08984375" style="5" customWidth="1"/>
    <col min="15879" max="15891" width="8.1796875" style="5" customWidth="1"/>
    <col min="15892" max="16128" width="8.7265625" style="5"/>
    <col min="16129" max="16129" width="4" style="5" customWidth="1"/>
    <col min="16130" max="16130" width="3.08984375" style="5" customWidth="1"/>
    <col min="16131" max="16131" width="2.54296875" style="5" customWidth="1"/>
    <col min="16132" max="16133" width="3.08984375" style="5" customWidth="1"/>
    <col min="16134" max="16134" width="8.08984375" style="5" customWidth="1"/>
    <col min="16135" max="16147" width="8.1796875" style="5" customWidth="1"/>
    <col min="16148" max="16384" width="8.7265625" style="5"/>
  </cols>
  <sheetData>
    <row r="1" spans="1:20" ht="27" customHeight="1" x14ac:dyDescent="0.2">
      <c r="A1" s="98" t="s">
        <v>318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0" x14ac:dyDescent="0.2">
      <c r="T2" s="6" t="s">
        <v>78</v>
      </c>
    </row>
    <row r="3" spans="1:20" ht="22.5" customHeight="1" x14ac:dyDescent="0.2">
      <c r="A3" s="99" t="s">
        <v>114</v>
      </c>
      <c r="B3" s="99"/>
      <c r="C3" s="99"/>
      <c r="D3" s="99" t="s">
        <v>319</v>
      </c>
      <c r="E3" s="99"/>
      <c r="F3" s="9" t="s">
        <v>7</v>
      </c>
      <c r="G3" s="9" t="s">
        <v>29</v>
      </c>
      <c r="H3" s="9" t="s">
        <v>320</v>
      </c>
      <c r="I3" s="9" t="s">
        <v>321</v>
      </c>
      <c r="J3" s="9" t="s">
        <v>33</v>
      </c>
      <c r="K3" s="9" t="s">
        <v>322</v>
      </c>
      <c r="L3" s="9" t="s">
        <v>323</v>
      </c>
      <c r="M3" s="9" t="s">
        <v>36</v>
      </c>
      <c r="N3" s="9" t="s">
        <v>37</v>
      </c>
      <c r="O3" s="9" t="s">
        <v>324</v>
      </c>
      <c r="P3" s="9" t="s">
        <v>39</v>
      </c>
      <c r="Q3" s="9" t="s">
        <v>325</v>
      </c>
      <c r="R3" s="9" t="s">
        <v>326</v>
      </c>
      <c r="S3" s="9" t="s">
        <v>327</v>
      </c>
      <c r="T3" s="9" t="s">
        <v>45</v>
      </c>
    </row>
    <row r="4" spans="1:20" ht="22.5" customHeight="1" x14ac:dyDescent="0.2">
      <c r="A4" s="107" t="s">
        <v>328</v>
      </c>
      <c r="B4" s="108"/>
      <c r="C4" s="109"/>
      <c r="D4" s="95" t="s">
        <v>329</v>
      </c>
      <c r="E4" s="95"/>
      <c r="F4" s="19">
        <f t="shared" ref="F4:F28" si="0">SUM(G4:S4)</f>
        <v>3091</v>
      </c>
      <c r="G4" s="19">
        <v>319</v>
      </c>
      <c r="H4" s="19">
        <v>231</v>
      </c>
      <c r="I4" s="19">
        <v>381</v>
      </c>
      <c r="J4" s="19">
        <v>157</v>
      </c>
      <c r="K4" s="19">
        <v>191</v>
      </c>
      <c r="L4" s="19">
        <v>853</v>
      </c>
      <c r="M4" s="19">
        <v>151</v>
      </c>
      <c r="N4" s="19">
        <v>84</v>
      </c>
      <c r="O4" s="19">
        <v>127</v>
      </c>
      <c r="P4" s="19">
        <v>404</v>
      </c>
      <c r="Q4" s="19">
        <v>105</v>
      </c>
      <c r="R4" s="19">
        <v>88</v>
      </c>
      <c r="S4" s="49" t="s">
        <v>222</v>
      </c>
      <c r="T4" s="63" t="s">
        <v>212</v>
      </c>
    </row>
    <row r="5" spans="1:20" ht="22.5" customHeight="1" x14ac:dyDescent="0.2">
      <c r="A5" s="110"/>
      <c r="B5" s="111"/>
      <c r="C5" s="112"/>
      <c r="D5" s="93" t="s">
        <v>330</v>
      </c>
      <c r="E5" s="99"/>
      <c r="F5" s="25">
        <f t="shared" si="0"/>
        <v>12210</v>
      </c>
      <c r="G5" s="25">
        <v>1261</v>
      </c>
      <c r="H5" s="25">
        <v>866</v>
      </c>
      <c r="I5" s="25">
        <v>1718</v>
      </c>
      <c r="J5" s="25">
        <v>724</v>
      </c>
      <c r="K5" s="25">
        <v>740</v>
      </c>
      <c r="L5" s="25">
        <v>3055</v>
      </c>
      <c r="M5" s="25">
        <v>581</v>
      </c>
      <c r="N5" s="25">
        <v>298</v>
      </c>
      <c r="O5" s="25">
        <v>507</v>
      </c>
      <c r="P5" s="25">
        <v>1682</v>
      </c>
      <c r="Q5" s="25">
        <v>423</v>
      </c>
      <c r="R5" s="25">
        <v>355</v>
      </c>
      <c r="S5" s="50" t="s">
        <v>212</v>
      </c>
      <c r="T5" s="63" t="s">
        <v>212</v>
      </c>
    </row>
    <row r="6" spans="1:20" ht="22.5" customHeight="1" x14ac:dyDescent="0.2">
      <c r="A6" s="110"/>
      <c r="B6" s="111"/>
      <c r="C6" s="112"/>
      <c r="D6" s="116"/>
      <c r="E6" s="7" t="s">
        <v>49</v>
      </c>
      <c r="F6" s="13">
        <f t="shared" si="0"/>
        <v>5934</v>
      </c>
      <c r="G6" s="13">
        <v>610</v>
      </c>
      <c r="H6" s="13">
        <v>422</v>
      </c>
      <c r="I6" s="13">
        <v>833</v>
      </c>
      <c r="J6" s="13">
        <v>351</v>
      </c>
      <c r="K6" s="13">
        <v>370</v>
      </c>
      <c r="L6" s="13">
        <v>1458</v>
      </c>
      <c r="M6" s="13">
        <v>283</v>
      </c>
      <c r="N6" s="13">
        <v>137</v>
      </c>
      <c r="O6" s="13">
        <v>252</v>
      </c>
      <c r="P6" s="13">
        <v>838</v>
      </c>
      <c r="Q6" s="13">
        <v>215</v>
      </c>
      <c r="R6" s="13">
        <v>165</v>
      </c>
      <c r="S6" s="28" t="s">
        <v>212</v>
      </c>
      <c r="T6" s="64" t="s">
        <v>212</v>
      </c>
    </row>
    <row r="7" spans="1:20" ht="22.5" customHeight="1" x14ac:dyDescent="0.2">
      <c r="A7" s="113"/>
      <c r="B7" s="114"/>
      <c r="C7" s="115"/>
      <c r="D7" s="118"/>
      <c r="E7" s="82" t="s">
        <v>50</v>
      </c>
      <c r="F7" s="12">
        <f t="shared" si="0"/>
        <v>6276</v>
      </c>
      <c r="G7" s="12">
        <v>651</v>
      </c>
      <c r="H7" s="12">
        <v>444</v>
      </c>
      <c r="I7" s="12">
        <v>885</v>
      </c>
      <c r="J7" s="12">
        <v>373</v>
      </c>
      <c r="K7" s="12">
        <v>370</v>
      </c>
      <c r="L7" s="12">
        <v>1597</v>
      </c>
      <c r="M7" s="12">
        <v>298</v>
      </c>
      <c r="N7" s="12">
        <v>161</v>
      </c>
      <c r="O7" s="12">
        <v>255</v>
      </c>
      <c r="P7" s="12">
        <v>844</v>
      </c>
      <c r="Q7" s="12">
        <v>208</v>
      </c>
      <c r="R7" s="12">
        <v>190</v>
      </c>
      <c r="S7" s="44" t="s">
        <v>212</v>
      </c>
      <c r="T7" s="65" t="s">
        <v>212</v>
      </c>
    </row>
    <row r="8" spans="1:20" ht="22.5" customHeight="1" x14ac:dyDescent="0.2">
      <c r="A8" s="107" t="s">
        <v>331</v>
      </c>
      <c r="B8" s="108"/>
      <c r="C8" s="109"/>
      <c r="D8" s="99" t="s">
        <v>329</v>
      </c>
      <c r="E8" s="99"/>
      <c r="F8" s="25">
        <f t="shared" si="0"/>
        <v>3473</v>
      </c>
      <c r="G8" s="25">
        <v>410</v>
      </c>
      <c r="H8" s="25">
        <v>262</v>
      </c>
      <c r="I8" s="25">
        <v>399</v>
      </c>
      <c r="J8" s="25">
        <v>166</v>
      </c>
      <c r="K8" s="25">
        <v>204</v>
      </c>
      <c r="L8" s="25">
        <v>971</v>
      </c>
      <c r="M8" s="25">
        <v>181</v>
      </c>
      <c r="N8" s="25">
        <v>108</v>
      </c>
      <c r="O8" s="25">
        <v>141</v>
      </c>
      <c r="P8" s="25">
        <v>426</v>
      </c>
      <c r="Q8" s="25">
        <v>110</v>
      </c>
      <c r="R8" s="25">
        <v>95</v>
      </c>
      <c r="S8" s="50" t="s">
        <v>212</v>
      </c>
      <c r="T8" s="63" t="s">
        <v>212</v>
      </c>
    </row>
    <row r="9" spans="1:20" ht="22.5" customHeight="1" x14ac:dyDescent="0.2">
      <c r="A9" s="110"/>
      <c r="B9" s="111"/>
      <c r="C9" s="112"/>
      <c r="D9" s="93" t="s">
        <v>330</v>
      </c>
      <c r="E9" s="99"/>
      <c r="F9" s="25">
        <f t="shared" si="0"/>
        <v>13011</v>
      </c>
      <c r="G9" s="25">
        <v>1458</v>
      </c>
      <c r="H9" s="25">
        <v>960</v>
      </c>
      <c r="I9" s="25">
        <v>1668</v>
      </c>
      <c r="J9" s="25">
        <v>731</v>
      </c>
      <c r="K9" s="25">
        <v>801</v>
      </c>
      <c r="L9" s="25">
        <v>3370</v>
      </c>
      <c r="M9" s="25">
        <v>786</v>
      </c>
      <c r="N9" s="25">
        <v>314</v>
      </c>
      <c r="O9" s="25">
        <v>485</v>
      </c>
      <c r="P9" s="25">
        <v>1662</v>
      </c>
      <c r="Q9" s="25">
        <v>447</v>
      </c>
      <c r="R9" s="25">
        <v>329</v>
      </c>
      <c r="S9" s="50" t="s">
        <v>212</v>
      </c>
      <c r="T9" s="63" t="s">
        <v>212</v>
      </c>
    </row>
    <row r="10" spans="1:20" ht="22.5" customHeight="1" x14ac:dyDescent="0.2">
      <c r="A10" s="110"/>
      <c r="B10" s="111"/>
      <c r="C10" s="112"/>
      <c r="D10" s="116"/>
      <c r="E10" s="7" t="s">
        <v>49</v>
      </c>
      <c r="F10" s="13">
        <f t="shared" si="0"/>
        <v>6271</v>
      </c>
      <c r="G10" s="13">
        <v>666</v>
      </c>
      <c r="H10" s="13">
        <v>479</v>
      </c>
      <c r="I10" s="13">
        <v>826</v>
      </c>
      <c r="J10" s="13">
        <v>354</v>
      </c>
      <c r="K10" s="13">
        <v>394</v>
      </c>
      <c r="L10" s="13">
        <v>1631</v>
      </c>
      <c r="M10" s="13">
        <v>337</v>
      </c>
      <c r="N10" s="13">
        <v>143</v>
      </c>
      <c r="O10" s="13">
        <v>231</v>
      </c>
      <c r="P10" s="13">
        <v>828</v>
      </c>
      <c r="Q10" s="13">
        <v>230</v>
      </c>
      <c r="R10" s="13">
        <v>152</v>
      </c>
      <c r="S10" s="28" t="s">
        <v>212</v>
      </c>
      <c r="T10" s="64" t="s">
        <v>212</v>
      </c>
    </row>
    <row r="11" spans="1:20" ht="22.5" customHeight="1" x14ac:dyDescent="0.2">
      <c r="A11" s="113"/>
      <c r="B11" s="114"/>
      <c r="C11" s="115"/>
      <c r="D11" s="117"/>
      <c r="E11" s="62" t="s">
        <v>50</v>
      </c>
      <c r="F11" s="19">
        <f t="shared" si="0"/>
        <v>6740</v>
      </c>
      <c r="G11" s="19">
        <v>792</v>
      </c>
      <c r="H11" s="19">
        <v>481</v>
      </c>
      <c r="I11" s="19">
        <v>842</v>
      </c>
      <c r="J11" s="19">
        <v>377</v>
      </c>
      <c r="K11" s="19">
        <v>407</v>
      </c>
      <c r="L11" s="19">
        <v>1739</v>
      </c>
      <c r="M11" s="19">
        <v>449</v>
      </c>
      <c r="N11" s="19">
        <v>171</v>
      </c>
      <c r="O11" s="19">
        <v>254</v>
      </c>
      <c r="P11" s="19">
        <v>834</v>
      </c>
      <c r="Q11" s="19">
        <v>217</v>
      </c>
      <c r="R11" s="19">
        <v>177</v>
      </c>
      <c r="S11" s="49" t="s">
        <v>212</v>
      </c>
      <c r="T11" s="65" t="s">
        <v>212</v>
      </c>
    </row>
    <row r="12" spans="1:20" ht="22.5" customHeight="1" x14ac:dyDescent="0.2">
      <c r="A12" s="107" t="s">
        <v>332</v>
      </c>
      <c r="B12" s="108"/>
      <c r="C12" s="109"/>
      <c r="D12" s="95" t="s">
        <v>329</v>
      </c>
      <c r="E12" s="95"/>
      <c r="F12" s="19">
        <f t="shared" si="0"/>
        <v>3777</v>
      </c>
      <c r="G12" s="19">
        <v>426</v>
      </c>
      <c r="H12" s="19">
        <v>287</v>
      </c>
      <c r="I12" s="19">
        <v>389</v>
      </c>
      <c r="J12" s="19">
        <v>182</v>
      </c>
      <c r="K12" s="19">
        <v>217</v>
      </c>
      <c r="L12" s="19">
        <v>1139</v>
      </c>
      <c r="M12" s="19">
        <v>197</v>
      </c>
      <c r="N12" s="19">
        <v>125</v>
      </c>
      <c r="O12" s="19">
        <v>138</v>
      </c>
      <c r="P12" s="19">
        <v>486</v>
      </c>
      <c r="Q12" s="19">
        <v>101</v>
      </c>
      <c r="R12" s="19">
        <v>90</v>
      </c>
      <c r="S12" s="49" t="s">
        <v>212</v>
      </c>
      <c r="T12" s="63" t="s">
        <v>212</v>
      </c>
    </row>
    <row r="13" spans="1:20" ht="22.5" customHeight="1" x14ac:dyDescent="0.2">
      <c r="A13" s="110"/>
      <c r="B13" s="111"/>
      <c r="C13" s="112"/>
      <c r="D13" s="93" t="s">
        <v>330</v>
      </c>
      <c r="E13" s="99"/>
      <c r="F13" s="25">
        <f t="shared" si="0"/>
        <v>13707</v>
      </c>
      <c r="G13" s="25">
        <v>1564</v>
      </c>
      <c r="H13" s="25">
        <v>1014</v>
      </c>
      <c r="I13" s="25">
        <v>1573</v>
      </c>
      <c r="J13" s="25">
        <v>727</v>
      </c>
      <c r="K13" s="25">
        <v>801</v>
      </c>
      <c r="L13" s="25">
        <v>3698</v>
      </c>
      <c r="M13" s="25">
        <v>812</v>
      </c>
      <c r="N13" s="25">
        <v>343</v>
      </c>
      <c r="O13" s="25">
        <v>486</v>
      </c>
      <c r="P13" s="25">
        <v>1766</v>
      </c>
      <c r="Q13" s="25">
        <v>387</v>
      </c>
      <c r="R13" s="25">
        <v>536</v>
      </c>
      <c r="S13" s="50" t="s">
        <v>212</v>
      </c>
      <c r="T13" s="63" t="s">
        <v>212</v>
      </c>
    </row>
    <row r="14" spans="1:20" ht="22.5" customHeight="1" x14ac:dyDescent="0.2">
      <c r="A14" s="110"/>
      <c r="B14" s="111"/>
      <c r="C14" s="112"/>
      <c r="D14" s="116"/>
      <c r="E14" s="7" t="s">
        <v>49</v>
      </c>
      <c r="F14" s="13">
        <f t="shared" si="0"/>
        <v>6569</v>
      </c>
      <c r="G14" s="13">
        <v>750</v>
      </c>
      <c r="H14" s="13">
        <v>485</v>
      </c>
      <c r="I14" s="13">
        <v>787</v>
      </c>
      <c r="J14" s="13">
        <v>362</v>
      </c>
      <c r="K14" s="13">
        <v>376</v>
      </c>
      <c r="L14" s="13">
        <v>1796</v>
      </c>
      <c r="M14" s="13">
        <v>355</v>
      </c>
      <c r="N14" s="13">
        <v>147</v>
      </c>
      <c r="O14" s="13">
        <v>231</v>
      </c>
      <c r="P14" s="13">
        <v>863</v>
      </c>
      <c r="Q14" s="13">
        <v>192</v>
      </c>
      <c r="R14" s="13">
        <v>225</v>
      </c>
      <c r="S14" s="28" t="s">
        <v>212</v>
      </c>
      <c r="T14" s="64" t="s">
        <v>212</v>
      </c>
    </row>
    <row r="15" spans="1:20" ht="22.5" customHeight="1" x14ac:dyDescent="0.2">
      <c r="A15" s="113"/>
      <c r="B15" s="114"/>
      <c r="C15" s="115"/>
      <c r="D15" s="118"/>
      <c r="E15" s="82" t="s">
        <v>50</v>
      </c>
      <c r="F15" s="12">
        <f t="shared" si="0"/>
        <v>7138</v>
      </c>
      <c r="G15" s="12">
        <v>814</v>
      </c>
      <c r="H15" s="12">
        <v>529</v>
      </c>
      <c r="I15" s="12">
        <v>786</v>
      </c>
      <c r="J15" s="12">
        <v>365</v>
      </c>
      <c r="K15" s="12">
        <v>425</v>
      </c>
      <c r="L15" s="12">
        <v>1902</v>
      </c>
      <c r="M15" s="12">
        <v>457</v>
      </c>
      <c r="N15" s="12">
        <v>196</v>
      </c>
      <c r="O15" s="12">
        <v>255</v>
      </c>
      <c r="P15" s="12">
        <v>903</v>
      </c>
      <c r="Q15" s="12">
        <v>195</v>
      </c>
      <c r="R15" s="12">
        <v>311</v>
      </c>
      <c r="S15" s="44" t="s">
        <v>212</v>
      </c>
      <c r="T15" s="65" t="s">
        <v>212</v>
      </c>
    </row>
    <row r="16" spans="1:20" ht="22.5" customHeight="1" x14ac:dyDescent="0.2">
      <c r="A16" s="107" t="s">
        <v>333</v>
      </c>
      <c r="B16" s="108"/>
      <c r="C16" s="109"/>
      <c r="D16" s="99" t="s">
        <v>329</v>
      </c>
      <c r="E16" s="99"/>
      <c r="F16" s="25">
        <f t="shared" si="0"/>
        <v>4374</v>
      </c>
      <c r="G16" s="25">
        <v>481</v>
      </c>
      <c r="H16" s="25">
        <v>358</v>
      </c>
      <c r="I16" s="25">
        <v>402</v>
      </c>
      <c r="J16" s="25">
        <v>205</v>
      </c>
      <c r="K16" s="25">
        <v>233</v>
      </c>
      <c r="L16" s="25">
        <v>1347</v>
      </c>
      <c r="M16" s="25">
        <v>234</v>
      </c>
      <c r="N16" s="25">
        <v>147</v>
      </c>
      <c r="O16" s="25">
        <v>145</v>
      </c>
      <c r="P16" s="25">
        <v>573</v>
      </c>
      <c r="Q16" s="25">
        <v>137</v>
      </c>
      <c r="R16" s="25">
        <v>112</v>
      </c>
      <c r="S16" s="50" t="s">
        <v>212</v>
      </c>
      <c r="T16" s="63" t="s">
        <v>212</v>
      </c>
    </row>
    <row r="17" spans="1:20" ht="22.5" customHeight="1" x14ac:dyDescent="0.2">
      <c r="A17" s="110"/>
      <c r="B17" s="111"/>
      <c r="C17" s="112"/>
      <c r="D17" s="93" t="s">
        <v>330</v>
      </c>
      <c r="E17" s="99"/>
      <c r="F17" s="25">
        <f t="shared" si="0"/>
        <v>15023</v>
      </c>
      <c r="G17" s="25">
        <v>1693</v>
      </c>
      <c r="H17" s="25">
        <v>1183</v>
      </c>
      <c r="I17" s="25">
        <v>1515</v>
      </c>
      <c r="J17" s="25">
        <v>776</v>
      </c>
      <c r="K17" s="25">
        <v>802</v>
      </c>
      <c r="L17" s="25">
        <v>4315</v>
      </c>
      <c r="M17" s="25">
        <v>900</v>
      </c>
      <c r="N17" s="25">
        <v>373</v>
      </c>
      <c r="O17" s="25">
        <v>461</v>
      </c>
      <c r="P17" s="25">
        <v>1943</v>
      </c>
      <c r="Q17" s="25">
        <v>492</v>
      </c>
      <c r="R17" s="25">
        <v>570</v>
      </c>
      <c r="S17" s="50" t="s">
        <v>212</v>
      </c>
      <c r="T17" s="63" t="s">
        <v>212</v>
      </c>
    </row>
    <row r="18" spans="1:20" ht="22.5" customHeight="1" x14ac:dyDescent="0.2">
      <c r="A18" s="110"/>
      <c r="B18" s="111"/>
      <c r="C18" s="112"/>
      <c r="D18" s="116"/>
      <c r="E18" s="7" t="s">
        <v>49</v>
      </c>
      <c r="F18" s="13">
        <f t="shared" si="0"/>
        <v>7167</v>
      </c>
      <c r="G18" s="13">
        <v>814</v>
      </c>
      <c r="H18" s="13">
        <v>575</v>
      </c>
      <c r="I18" s="13">
        <v>748</v>
      </c>
      <c r="J18" s="13">
        <v>385</v>
      </c>
      <c r="K18" s="13">
        <v>395</v>
      </c>
      <c r="L18" s="13">
        <v>2067</v>
      </c>
      <c r="M18" s="13">
        <v>378</v>
      </c>
      <c r="N18" s="13">
        <v>163</v>
      </c>
      <c r="O18" s="13">
        <v>227</v>
      </c>
      <c r="P18" s="13">
        <v>932</v>
      </c>
      <c r="Q18" s="13">
        <v>252</v>
      </c>
      <c r="R18" s="13">
        <v>231</v>
      </c>
      <c r="S18" s="28" t="s">
        <v>212</v>
      </c>
      <c r="T18" s="64" t="s">
        <v>212</v>
      </c>
    </row>
    <row r="19" spans="1:20" ht="22.5" customHeight="1" x14ac:dyDescent="0.2">
      <c r="A19" s="113"/>
      <c r="B19" s="114"/>
      <c r="C19" s="115"/>
      <c r="D19" s="117"/>
      <c r="E19" s="62" t="s">
        <v>50</v>
      </c>
      <c r="F19" s="19">
        <f t="shared" si="0"/>
        <v>7856</v>
      </c>
      <c r="G19" s="19">
        <v>879</v>
      </c>
      <c r="H19" s="19">
        <v>608</v>
      </c>
      <c r="I19" s="19">
        <v>767</v>
      </c>
      <c r="J19" s="19">
        <v>391</v>
      </c>
      <c r="K19" s="19">
        <v>407</v>
      </c>
      <c r="L19" s="19">
        <v>2248</v>
      </c>
      <c r="M19" s="19">
        <v>522</v>
      </c>
      <c r="N19" s="19">
        <v>210</v>
      </c>
      <c r="O19" s="19">
        <v>234</v>
      </c>
      <c r="P19" s="19">
        <v>1011</v>
      </c>
      <c r="Q19" s="19">
        <v>240</v>
      </c>
      <c r="R19" s="19">
        <v>339</v>
      </c>
      <c r="S19" s="49" t="s">
        <v>212</v>
      </c>
      <c r="T19" s="65" t="s">
        <v>212</v>
      </c>
    </row>
    <row r="20" spans="1:20" ht="22.5" customHeight="1" x14ac:dyDescent="0.2">
      <c r="A20" s="107" t="s">
        <v>334</v>
      </c>
      <c r="B20" s="108"/>
      <c r="C20" s="109"/>
      <c r="D20" s="95" t="s">
        <v>329</v>
      </c>
      <c r="E20" s="95"/>
      <c r="F20" s="19">
        <f t="shared" si="0"/>
        <v>4850</v>
      </c>
      <c r="G20" s="19">
        <v>528</v>
      </c>
      <c r="H20" s="19">
        <v>404</v>
      </c>
      <c r="I20" s="19">
        <v>543</v>
      </c>
      <c r="J20" s="19">
        <v>205</v>
      </c>
      <c r="K20" s="19">
        <v>277</v>
      </c>
      <c r="L20" s="19">
        <v>1438</v>
      </c>
      <c r="M20" s="19">
        <v>267</v>
      </c>
      <c r="N20" s="19">
        <v>147</v>
      </c>
      <c r="O20" s="19">
        <v>173</v>
      </c>
      <c r="P20" s="19">
        <v>603</v>
      </c>
      <c r="Q20" s="19">
        <v>154</v>
      </c>
      <c r="R20" s="19">
        <v>111</v>
      </c>
      <c r="S20" s="49" t="s">
        <v>212</v>
      </c>
      <c r="T20" s="63" t="s">
        <v>212</v>
      </c>
    </row>
    <row r="21" spans="1:20" ht="22.5" customHeight="1" x14ac:dyDescent="0.2">
      <c r="A21" s="110"/>
      <c r="B21" s="111"/>
      <c r="C21" s="112"/>
      <c r="D21" s="93" t="s">
        <v>330</v>
      </c>
      <c r="E21" s="99"/>
      <c r="F21" s="25">
        <f t="shared" si="0"/>
        <v>15745</v>
      </c>
      <c r="G21" s="25">
        <v>1738</v>
      </c>
      <c r="H21" s="25">
        <v>1327</v>
      </c>
      <c r="I21" s="25">
        <v>1894</v>
      </c>
      <c r="J21" s="25">
        <v>729</v>
      </c>
      <c r="K21" s="25">
        <v>924</v>
      </c>
      <c r="L21" s="25">
        <v>4285</v>
      </c>
      <c r="M21" s="25">
        <v>967</v>
      </c>
      <c r="N21" s="25">
        <v>323</v>
      </c>
      <c r="O21" s="25">
        <v>497</v>
      </c>
      <c r="P21" s="25">
        <v>1871</v>
      </c>
      <c r="Q21" s="25">
        <v>546</v>
      </c>
      <c r="R21" s="25">
        <v>644</v>
      </c>
      <c r="S21" s="50" t="s">
        <v>212</v>
      </c>
      <c r="T21" s="63" t="s">
        <v>212</v>
      </c>
    </row>
    <row r="22" spans="1:20" ht="22.5" customHeight="1" x14ac:dyDescent="0.2">
      <c r="A22" s="110"/>
      <c r="B22" s="111"/>
      <c r="C22" s="112"/>
      <c r="D22" s="116"/>
      <c r="E22" s="7" t="s">
        <v>49</v>
      </c>
      <c r="F22" s="13">
        <f t="shared" si="0"/>
        <v>7475</v>
      </c>
      <c r="G22" s="13">
        <v>808</v>
      </c>
      <c r="H22" s="13">
        <v>649</v>
      </c>
      <c r="I22" s="13">
        <v>945</v>
      </c>
      <c r="J22" s="13">
        <v>350</v>
      </c>
      <c r="K22" s="13">
        <v>452</v>
      </c>
      <c r="L22" s="13">
        <v>2060</v>
      </c>
      <c r="M22" s="13">
        <v>417</v>
      </c>
      <c r="N22" s="13">
        <v>135</v>
      </c>
      <c r="O22" s="13">
        <v>246</v>
      </c>
      <c r="P22" s="13">
        <v>884</v>
      </c>
      <c r="Q22" s="13">
        <v>270</v>
      </c>
      <c r="R22" s="13">
        <v>259</v>
      </c>
      <c r="S22" s="28" t="s">
        <v>212</v>
      </c>
      <c r="T22" s="64" t="s">
        <v>212</v>
      </c>
    </row>
    <row r="23" spans="1:20" ht="22.5" customHeight="1" x14ac:dyDescent="0.2">
      <c r="A23" s="113"/>
      <c r="B23" s="114"/>
      <c r="C23" s="115"/>
      <c r="D23" s="118"/>
      <c r="E23" s="82" t="s">
        <v>50</v>
      </c>
      <c r="F23" s="12">
        <f t="shared" si="0"/>
        <v>8270</v>
      </c>
      <c r="G23" s="12">
        <v>930</v>
      </c>
      <c r="H23" s="12">
        <v>678</v>
      </c>
      <c r="I23" s="12">
        <v>949</v>
      </c>
      <c r="J23" s="12">
        <v>379</v>
      </c>
      <c r="K23" s="12">
        <v>472</v>
      </c>
      <c r="L23" s="12">
        <v>2225</v>
      </c>
      <c r="M23" s="12">
        <v>550</v>
      </c>
      <c r="N23" s="12">
        <v>188</v>
      </c>
      <c r="O23" s="12">
        <v>251</v>
      </c>
      <c r="P23" s="12">
        <v>987</v>
      </c>
      <c r="Q23" s="12">
        <v>276</v>
      </c>
      <c r="R23" s="12">
        <v>385</v>
      </c>
      <c r="S23" s="44" t="s">
        <v>212</v>
      </c>
      <c r="T23" s="65" t="s">
        <v>212</v>
      </c>
    </row>
    <row r="24" spans="1:20" ht="22.5" customHeight="1" x14ac:dyDescent="0.2">
      <c r="A24" s="107" t="s">
        <v>335</v>
      </c>
      <c r="B24" s="108"/>
      <c r="C24" s="109"/>
      <c r="D24" s="99" t="s">
        <v>329</v>
      </c>
      <c r="E24" s="99"/>
      <c r="F24" s="25">
        <f t="shared" si="0"/>
        <v>5096</v>
      </c>
      <c r="G24" s="25">
        <v>513</v>
      </c>
      <c r="H24" s="25">
        <v>415</v>
      </c>
      <c r="I24" s="25">
        <v>567</v>
      </c>
      <c r="J24" s="25">
        <v>224</v>
      </c>
      <c r="K24" s="25">
        <v>241</v>
      </c>
      <c r="L24" s="25">
        <v>1595</v>
      </c>
      <c r="M24" s="25">
        <v>260</v>
      </c>
      <c r="N24" s="25">
        <v>106</v>
      </c>
      <c r="O24" s="25">
        <v>173</v>
      </c>
      <c r="P24" s="25">
        <v>577</v>
      </c>
      <c r="Q24" s="25">
        <v>157</v>
      </c>
      <c r="R24" s="25">
        <v>116</v>
      </c>
      <c r="S24" s="50">
        <v>152</v>
      </c>
      <c r="T24" s="63" t="s">
        <v>212</v>
      </c>
    </row>
    <row r="25" spans="1:20" ht="22.5" customHeight="1" x14ac:dyDescent="0.2">
      <c r="A25" s="110"/>
      <c r="B25" s="111"/>
      <c r="C25" s="112"/>
      <c r="D25" s="93" t="s">
        <v>330</v>
      </c>
      <c r="E25" s="99"/>
      <c r="F25" s="25">
        <f t="shared" si="0"/>
        <v>15790</v>
      </c>
      <c r="G25" s="25">
        <f t="shared" ref="G25:S25" si="1">G26+G27</f>
        <v>1618</v>
      </c>
      <c r="H25" s="25">
        <f t="shared" si="1"/>
        <v>1280</v>
      </c>
      <c r="I25" s="25">
        <f t="shared" si="1"/>
        <v>1903</v>
      </c>
      <c r="J25" s="25">
        <f t="shared" si="1"/>
        <v>728</v>
      </c>
      <c r="K25" s="25">
        <f t="shared" si="1"/>
        <v>725</v>
      </c>
      <c r="L25" s="25">
        <f t="shared" si="1"/>
        <v>4557</v>
      </c>
      <c r="M25" s="25">
        <f t="shared" si="1"/>
        <v>913</v>
      </c>
      <c r="N25" s="25">
        <f t="shared" si="1"/>
        <v>270</v>
      </c>
      <c r="O25" s="25">
        <f t="shared" si="1"/>
        <v>488</v>
      </c>
      <c r="P25" s="25">
        <f t="shared" si="1"/>
        <v>1781</v>
      </c>
      <c r="Q25" s="25">
        <f t="shared" si="1"/>
        <v>506</v>
      </c>
      <c r="R25" s="25">
        <f t="shared" si="1"/>
        <v>632</v>
      </c>
      <c r="S25" s="50">
        <f t="shared" si="1"/>
        <v>389</v>
      </c>
      <c r="T25" s="63" t="s">
        <v>212</v>
      </c>
    </row>
    <row r="26" spans="1:20" ht="22.5" customHeight="1" x14ac:dyDescent="0.2">
      <c r="A26" s="110"/>
      <c r="B26" s="111"/>
      <c r="C26" s="112"/>
      <c r="D26" s="116"/>
      <c r="E26" s="7" t="s">
        <v>49</v>
      </c>
      <c r="F26" s="13">
        <f t="shared" si="0"/>
        <v>7564</v>
      </c>
      <c r="G26" s="13">
        <v>786</v>
      </c>
      <c r="H26" s="13">
        <v>618</v>
      </c>
      <c r="I26" s="13">
        <v>955</v>
      </c>
      <c r="J26" s="13">
        <v>349</v>
      </c>
      <c r="K26" s="13">
        <v>364</v>
      </c>
      <c r="L26" s="13">
        <v>2157</v>
      </c>
      <c r="M26" s="13">
        <v>403</v>
      </c>
      <c r="N26" s="13">
        <v>135</v>
      </c>
      <c r="O26" s="13">
        <v>252</v>
      </c>
      <c r="P26" s="13">
        <v>854</v>
      </c>
      <c r="Q26" s="13">
        <v>248</v>
      </c>
      <c r="R26" s="13">
        <v>252</v>
      </c>
      <c r="S26" s="28">
        <v>191</v>
      </c>
      <c r="T26" s="64" t="s">
        <v>212</v>
      </c>
    </row>
    <row r="27" spans="1:20" ht="22.5" customHeight="1" x14ac:dyDescent="0.2">
      <c r="A27" s="113"/>
      <c r="B27" s="114"/>
      <c r="C27" s="115"/>
      <c r="D27" s="117"/>
      <c r="E27" s="62" t="s">
        <v>50</v>
      </c>
      <c r="F27" s="19">
        <f t="shared" si="0"/>
        <v>8226</v>
      </c>
      <c r="G27" s="19">
        <v>832</v>
      </c>
      <c r="H27" s="19">
        <v>662</v>
      </c>
      <c r="I27" s="19">
        <v>948</v>
      </c>
      <c r="J27" s="19">
        <v>379</v>
      </c>
      <c r="K27" s="19">
        <v>361</v>
      </c>
      <c r="L27" s="19">
        <v>2400</v>
      </c>
      <c r="M27" s="19">
        <v>510</v>
      </c>
      <c r="N27" s="19">
        <v>135</v>
      </c>
      <c r="O27" s="19">
        <v>236</v>
      </c>
      <c r="P27" s="19">
        <v>927</v>
      </c>
      <c r="Q27" s="19">
        <v>258</v>
      </c>
      <c r="R27" s="19">
        <v>380</v>
      </c>
      <c r="S27" s="49">
        <v>198</v>
      </c>
      <c r="T27" s="65" t="s">
        <v>212</v>
      </c>
    </row>
    <row r="28" spans="1:20" ht="22.5" customHeight="1" x14ac:dyDescent="0.2">
      <c r="A28" s="107" t="s">
        <v>140</v>
      </c>
      <c r="B28" s="108"/>
      <c r="C28" s="109"/>
      <c r="D28" s="95" t="s">
        <v>336</v>
      </c>
      <c r="E28" s="95"/>
      <c r="F28" s="19">
        <f t="shared" si="0"/>
        <v>5220</v>
      </c>
      <c r="G28" s="19">
        <v>499</v>
      </c>
      <c r="H28" s="19">
        <v>427</v>
      </c>
      <c r="I28" s="19">
        <v>557</v>
      </c>
      <c r="J28" s="19">
        <v>219</v>
      </c>
      <c r="K28" s="19">
        <v>244</v>
      </c>
      <c r="L28" s="19">
        <v>1679</v>
      </c>
      <c r="M28" s="19">
        <v>278</v>
      </c>
      <c r="N28" s="19">
        <v>97</v>
      </c>
      <c r="O28" s="19">
        <v>154</v>
      </c>
      <c r="P28" s="19">
        <v>604</v>
      </c>
      <c r="Q28" s="19">
        <v>167</v>
      </c>
      <c r="R28" s="19">
        <v>125</v>
      </c>
      <c r="S28" s="19">
        <v>170</v>
      </c>
      <c r="T28" s="63" t="s">
        <v>212</v>
      </c>
    </row>
    <row r="29" spans="1:20" ht="22.5" customHeight="1" x14ac:dyDescent="0.2">
      <c r="A29" s="110"/>
      <c r="B29" s="111"/>
      <c r="C29" s="112"/>
      <c r="D29" s="93" t="s">
        <v>337</v>
      </c>
      <c r="E29" s="99"/>
      <c r="F29" s="25">
        <f t="shared" ref="F29:S29" si="2">SUM(F30:F31)</f>
        <v>15951</v>
      </c>
      <c r="G29" s="25">
        <f t="shared" si="2"/>
        <v>1555</v>
      </c>
      <c r="H29" s="25">
        <f t="shared" si="2"/>
        <v>1361</v>
      </c>
      <c r="I29" s="25">
        <f t="shared" si="2"/>
        <v>1803</v>
      </c>
      <c r="J29" s="25">
        <f t="shared" si="2"/>
        <v>696</v>
      </c>
      <c r="K29" s="25">
        <f t="shared" si="2"/>
        <v>705</v>
      </c>
      <c r="L29" s="25">
        <f t="shared" si="2"/>
        <v>4709</v>
      </c>
      <c r="M29" s="25">
        <f t="shared" si="2"/>
        <v>981</v>
      </c>
      <c r="N29" s="25">
        <f t="shared" si="2"/>
        <v>254</v>
      </c>
      <c r="O29" s="25">
        <f t="shared" si="2"/>
        <v>410</v>
      </c>
      <c r="P29" s="25">
        <f t="shared" si="2"/>
        <v>1804</v>
      </c>
      <c r="Q29" s="25">
        <f t="shared" si="2"/>
        <v>535</v>
      </c>
      <c r="R29" s="25">
        <f t="shared" si="2"/>
        <v>654</v>
      </c>
      <c r="S29" s="25">
        <f t="shared" si="2"/>
        <v>484</v>
      </c>
      <c r="T29" s="63" t="s">
        <v>212</v>
      </c>
    </row>
    <row r="30" spans="1:20" ht="22.5" customHeight="1" x14ac:dyDescent="0.2">
      <c r="A30" s="110"/>
      <c r="B30" s="111"/>
      <c r="C30" s="112"/>
      <c r="D30" s="116"/>
      <c r="E30" s="7" t="s">
        <v>8</v>
      </c>
      <c r="F30" s="13">
        <f>SUM(G30:S30)</f>
        <v>7680</v>
      </c>
      <c r="G30" s="13">
        <v>764</v>
      </c>
      <c r="H30" s="13">
        <v>673</v>
      </c>
      <c r="I30" s="13">
        <v>910</v>
      </c>
      <c r="J30" s="13">
        <v>330</v>
      </c>
      <c r="K30" s="13">
        <v>352</v>
      </c>
      <c r="L30" s="13">
        <v>2214</v>
      </c>
      <c r="M30" s="13">
        <v>462</v>
      </c>
      <c r="N30" s="13">
        <v>126</v>
      </c>
      <c r="O30" s="13">
        <v>203</v>
      </c>
      <c r="P30" s="13">
        <v>868</v>
      </c>
      <c r="Q30" s="13">
        <v>266</v>
      </c>
      <c r="R30" s="13">
        <v>275</v>
      </c>
      <c r="S30" s="13">
        <v>237</v>
      </c>
      <c r="T30" s="64" t="s">
        <v>212</v>
      </c>
    </row>
    <row r="31" spans="1:20" ht="22.5" customHeight="1" x14ac:dyDescent="0.2">
      <c r="A31" s="113"/>
      <c r="B31" s="114"/>
      <c r="C31" s="115"/>
      <c r="D31" s="118"/>
      <c r="E31" s="62" t="s">
        <v>9</v>
      </c>
      <c r="F31" s="12">
        <f>SUM(G31:S31)</f>
        <v>8271</v>
      </c>
      <c r="G31" s="12">
        <v>791</v>
      </c>
      <c r="H31" s="12">
        <v>688</v>
      </c>
      <c r="I31" s="12">
        <v>893</v>
      </c>
      <c r="J31" s="12">
        <v>366</v>
      </c>
      <c r="K31" s="12">
        <v>353</v>
      </c>
      <c r="L31" s="12">
        <v>2495</v>
      </c>
      <c r="M31" s="12">
        <v>519</v>
      </c>
      <c r="N31" s="12">
        <v>128</v>
      </c>
      <c r="O31" s="12">
        <v>207</v>
      </c>
      <c r="P31" s="12">
        <v>936</v>
      </c>
      <c r="Q31" s="12">
        <v>269</v>
      </c>
      <c r="R31" s="12">
        <v>379</v>
      </c>
      <c r="S31" s="12">
        <v>247</v>
      </c>
      <c r="T31" s="65" t="s">
        <v>212</v>
      </c>
    </row>
    <row r="32" spans="1:20" ht="22.5" customHeight="1" x14ac:dyDescent="0.2">
      <c r="A32" s="107" t="s">
        <v>141</v>
      </c>
      <c r="B32" s="108"/>
      <c r="C32" s="109"/>
      <c r="D32" s="99" t="s">
        <v>336</v>
      </c>
      <c r="E32" s="99"/>
      <c r="F32" s="25">
        <f>SUM(G32:S32)</f>
        <v>5541</v>
      </c>
      <c r="G32" s="25">
        <v>557</v>
      </c>
      <c r="H32" s="25">
        <v>445</v>
      </c>
      <c r="I32" s="25">
        <v>551</v>
      </c>
      <c r="J32" s="25">
        <v>249</v>
      </c>
      <c r="K32" s="25">
        <v>260</v>
      </c>
      <c r="L32" s="25">
        <v>1793</v>
      </c>
      <c r="M32" s="25">
        <v>266</v>
      </c>
      <c r="N32" s="25">
        <v>104</v>
      </c>
      <c r="O32" s="25">
        <v>157</v>
      </c>
      <c r="P32" s="25">
        <v>628</v>
      </c>
      <c r="Q32" s="25">
        <v>178</v>
      </c>
      <c r="R32" s="25">
        <v>123</v>
      </c>
      <c r="S32" s="25">
        <v>230</v>
      </c>
      <c r="T32" s="63" t="s">
        <v>212</v>
      </c>
    </row>
    <row r="33" spans="1:20" ht="22.5" customHeight="1" x14ac:dyDescent="0.2">
      <c r="A33" s="110"/>
      <c r="B33" s="111"/>
      <c r="C33" s="112"/>
      <c r="D33" s="93" t="s">
        <v>337</v>
      </c>
      <c r="E33" s="99"/>
      <c r="F33" s="25">
        <f t="shared" ref="F33:S33" si="3">SUM(F34:F35)</f>
        <v>16148</v>
      </c>
      <c r="G33" s="25">
        <f t="shared" si="3"/>
        <v>1682</v>
      </c>
      <c r="H33" s="25">
        <f t="shared" si="3"/>
        <v>1448</v>
      </c>
      <c r="I33" s="25">
        <f t="shared" si="3"/>
        <v>1679</v>
      </c>
      <c r="J33" s="25">
        <f t="shared" si="3"/>
        <v>694</v>
      </c>
      <c r="K33" s="25">
        <f t="shared" si="3"/>
        <v>653</v>
      </c>
      <c r="L33" s="25">
        <f t="shared" si="3"/>
        <v>4894</v>
      </c>
      <c r="M33" s="25">
        <f t="shared" si="3"/>
        <v>945</v>
      </c>
      <c r="N33" s="25">
        <f t="shared" si="3"/>
        <v>254</v>
      </c>
      <c r="O33" s="25">
        <f t="shared" si="3"/>
        <v>360</v>
      </c>
      <c r="P33" s="25">
        <f t="shared" si="3"/>
        <v>1802</v>
      </c>
      <c r="Q33" s="25">
        <f t="shared" si="3"/>
        <v>548</v>
      </c>
      <c r="R33" s="25">
        <f t="shared" si="3"/>
        <v>557</v>
      </c>
      <c r="S33" s="25">
        <f t="shared" si="3"/>
        <v>632</v>
      </c>
      <c r="T33" s="63" t="s">
        <v>212</v>
      </c>
    </row>
    <row r="34" spans="1:20" ht="22.5" customHeight="1" x14ac:dyDescent="0.2">
      <c r="A34" s="110"/>
      <c r="B34" s="111"/>
      <c r="C34" s="112"/>
      <c r="D34" s="116"/>
      <c r="E34" s="7" t="s">
        <v>8</v>
      </c>
      <c r="F34" s="13">
        <f>SUM(G34:S34)</f>
        <v>7780</v>
      </c>
      <c r="G34" s="13">
        <v>823</v>
      </c>
      <c r="H34" s="13">
        <v>711</v>
      </c>
      <c r="I34" s="13">
        <v>833</v>
      </c>
      <c r="J34" s="13">
        <v>331</v>
      </c>
      <c r="K34" s="13">
        <v>318</v>
      </c>
      <c r="L34" s="13">
        <v>2331</v>
      </c>
      <c r="M34" s="13">
        <v>452</v>
      </c>
      <c r="N34" s="13">
        <v>120</v>
      </c>
      <c r="O34" s="13">
        <v>184</v>
      </c>
      <c r="P34" s="13">
        <v>860</v>
      </c>
      <c r="Q34" s="13">
        <v>278</v>
      </c>
      <c r="R34" s="13">
        <v>237</v>
      </c>
      <c r="S34" s="13">
        <v>302</v>
      </c>
      <c r="T34" s="66" t="s">
        <v>212</v>
      </c>
    </row>
    <row r="35" spans="1:20" ht="22.5" customHeight="1" x14ac:dyDescent="0.2">
      <c r="A35" s="113"/>
      <c r="B35" s="114"/>
      <c r="C35" s="115"/>
      <c r="D35" s="117"/>
      <c r="E35" s="62" t="s">
        <v>9</v>
      </c>
      <c r="F35" s="19">
        <f>SUM(G35:S35)</f>
        <v>8368</v>
      </c>
      <c r="G35" s="19">
        <v>859</v>
      </c>
      <c r="H35" s="19">
        <v>737</v>
      </c>
      <c r="I35" s="19">
        <v>846</v>
      </c>
      <c r="J35" s="19">
        <v>363</v>
      </c>
      <c r="K35" s="19">
        <v>335</v>
      </c>
      <c r="L35" s="19">
        <v>2563</v>
      </c>
      <c r="M35" s="19">
        <v>493</v>
      </c>
      <c r="N35" s="19">
        <v>134</v>
      </c>
      <c r="O35" s="19">
        <v>176</v>
      </c>
      <c r="P35" s="19">
        <v>942</v>
      </c>
      <c r="Q35" s="19">
        <v>270</v>
      </c>
      <c r="R35" s="19">
        <v>320</v>
      </c>
      <c r="S35" s="19">
        <v>330</v>
      </c>
      <c r="T35" s="67" t="s">
        <v>212</v>
      </c>
    </row>
    <row r="36" spans="1:20" ht="22.5" customHeight="1" x14ac:dyDescent="0.2">
      <c r="A36" s="107" t="s">
        <v>381</v>
      </c>
      <c r="B36" s="108"/>
      <c r="C36" s="109"/>
      <c r="D36" s="99" t="s">
        <v>336</v>
      </c>
      <c r="E36" s="99"/>
      <c r="F36" s="25">
        <v>6558</v>
      </c>
      <c r="G36" s="25">
        <v>642</v>
      </c>
      <c r="H36" s="25">
        <v>491</v>
      </c>
      <c r="I36" s="25">
        <v>579</v>
      </c>
      <c r="J36" s="25">
        <v>283</v>
      </c>
      <c r="K36" s="25">
        <v>284</v>
      </c>
      <c r="L36" s="31">
        <v>2021</v>
      </c>
      <c r="M36" s="25">
        <v>308</v>
      </c>
      <c r="N36" s="25">
        <v>117</v>
      </c>
      <c r="O36" s="25">
        <v>160</v>
      </c>
      <c r="P36" s="31">
        <v>664</v>
      </c>
      <c r="Q36" s="25">
        <v>195</v>
      </c>
      <c r="R36" s="25">
        <v>133</v>
      </c>
      <c r="S36" s="25">
        <v>371</v>
      </c>
      <c r="T36" s="68">
        <v>310</v>
      </c>
    </row>
    <row r="37" spans="1:20" ht="22.5" customHeight="1" x14ac:dyDescent="0.2">
      <c r="A37" s="110"/>
      <c r="B37" s="111"/>
      <c r="C37" s="112"/>
      <c r="D37" s="93" t="s">
        <v>337</v>
      </c>
      <c r="E37" s="99"/>
      <c r="F37" s="31">
        <f>SUM(F38:F39)</f>
        <v>17969</v>
      </c>
      <c r="G37" s="31">
        <f t="shared" ref="G37:T37" si="4">SUM(G38:G39)</f>
        <v>1842</v>
      </c>
      <c r="H37" s="31">
        <f t="shared" si="4"/>
        <v>1532</v>
      </c>
      <c r="I37" s="31">
        <f t="shared" si="4"/>
        <v>1598</v>
      </c>
      <c r="J37" s="31">
        <f t="shared" si="4"/>
        <v>757</v>
      </c>
      <c r="K37" s="31">
        <f t="shared" si="4"/>
        <v>710</v>
      </c>
      <c r="L37" s="31">
        <f t="shared" si="4"/>
        <v>5205</v>
      </c>
      <c r="M37" s="31">
        <f t="shared" si="4"/>
        <v>1057</v>
      </c>
      <c r="N37" s="31">
        <f t="shared" si="4"/>
        <v>270</v>
      </c>
      <c r="O37" s="31">
        <f t="shared" si="4"/>
        <v>360</v>
      </c>
      <c r="P37" s="31">
        <f t="shared" si="4"/>
        <v>1828</v>
      </c>
      <c r="Q37" s="31">
        <f t="shared" si="4"/>
        <v>577</v>
      </c>
      <c r="R37" s="31">
        <f t="shared" si="4"/>
        <v>570</v>
      </c>
      <c r="S37" s="31">
        <f t="shared" si="4"/>
        <v>930</v>
      </c>
      <c r="T37" s="31">
        <f t="shared" si="4"/>
        <v>733</v>
      </c>
    </row>
    <row r="38" spans="1:20" ht="22.5" customHeight="1" x14ac:dyDescent="0.2">
      <c r="A38" s="110"/>
      <c r="B38" s="111"/>
      <c r="C38" s="112"/>
      <c r="D38" s="116"/>
      <c r="E38" s="7" t="s">
        <v>8</v>
      </c>
      <c r="F38" s="13">
        <v>8667</v>
      </c>
      <c r="G38" s="13">
        <v>910</v>
      </c>
      <c r="H38" s="13">
        <v>763</v>
      </c>
      <c r="I38" s="13">
        <v>781</v>
      </c>
      <c r="J38" s="13">
        <v>370</v>
      </c>
      <c r="K38" s="13">
        <v>361</v>
      </c>
      <c r="L38" s="13">
        <v>2451</v>
      </c>
      <c r="M38" s="13">
        <v>504</v>
      </c>
      <c r="N38" s="13">
        <v>125</v>
      </c>
      <c r="O38" s="13">
        <v>181</v>
      </c>
      <c r="P38" s="48">
        <v>881</v>
      </c>
      <c r="Q38" s="13">
        <v>293</v>
      </c>
      <c r="R38" s="13">
        <v>255</v>
      </c>
      <c r="S38" s="13">
        <v>450</v>
      </c>
      <c r="T38" s="69">
        <v>342</v>
      </c>
    </row>
    <row r="39" spans="1:20" ht="22.5" customHeight="1" x14ac:dyDescent="0.2">
      <c r="A39" s="113"/>
      <c r="B39" s="114"/>
      <c r="C39" s="115"/>
      <c r="D39" s="117"/>
      <c r="E39" s="62" t="s">
        <v>9</v>
      </c>
      <c r="F39" s="19">
        <v>9302</v>
      </c>
      <c r="G39" s="19">
        <v>932</v>
      </c>
      <c r="H39" s="19">
        <v>769</v>
      </c>
      <c r="I39" s="19">
        <v>817</v>
      </c>
      <c r="J39" s="19">
        <v>387</v>
      </c>
      <c r="K39" s="19">
        <v>349</v>
      </c>
      <c r="L39" s="19">
        <v>2754</v>
      </c>
      <c r="M39" s="19">
        <v>553</v>
      </c>
      <c r="N39" s="19">
        <v>145</v>
      </c>
      <c r="O39" s="19">
        <v>179</v>
      </c>
      <c r="P39" s="42">
        <v>947</v>
      </c>
      <c r="Q39" s="19">
        <v>284</v>
      </c>
      <c r="R39" s="19">
        <v>315</v>
      </c>
      <c r="S39" s="19">
        <v>480</v>
      </c>
      <c r="T39" s="70">
        <v>391</v>
      </c>
    </row>
    <row r="40" spans="1:20" x14ac:dyDescent="0.2">
      <c r="A40" s="22" t="s">
        <v>384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T40" s="90" t="s">
        <v>102</v>
      </c>
    </row>
    <row r="44" spans="1:20" ht="16.2" x14ac:dyDescent="0.2">
      <c r="P44" s="71"/>
    </row>
    <row r="45" spans="1:20" x14ac:dyDescent="0.2">
      <c r="G45" s="30"/>
    </row>
    <row r="55" spans="8:8" x14ac:dyDescent="0.2">
      <c r="H55" s="30"/>
    </row>
  </sheetData>
  <mergeCells count="39">
    <mergeCell ref="A1:S1"/>
    <mergeCell ref="A3:C3"/>
    <mergeCell ref="D3:E3"/>
    <mergeCell ref="A4:C7"/>
    <mergeCell ref="D4:E4"/>
    <mergeCell ref="D5:E5"/>
    <mergeCell ref="D6:D7"/>
    <mergeCell ref="A8:C11"/>
    <mergeCell ref="D8:E8"/>
    <mergeCell ref="D9:E9"/>
    <mergeCell ref="D10:D11"/>
    <mergeCell ref="A12:C15"/>
    <mergeCell ref="D12:E12"/>
    <mergeCell ref="D13:E13"/>
    <mergeCell ref="D14:D15"/>
    <mergeCell ref="A16:C19"/>
    <mergeCell ref="D16:E16"/>
    <mergeCell ref="D17:E17"/>
    <mergeCell ref="D18:D19"/>
    <mergeCell ref="A20:C23"/>
    <mergeCell ref="D20:E20"/>
    <mergeCell ref="D21:E21"/>
    <mergeCell ref="D22:D23"/>
    <mergeCell ref="A24:C27"/>
    <mergeCell ref="D24:E24"/>
    <mergeCell ref="D25:E25"/>
    <mergeCell ref="D26:D27"/>
    <mergeCell ref="A28:C31"/>
    <mergeCell ref="D28:E28"/>
    <mergeCell ref="D29:E29"/>
    <mergeCell ref="D30:D31"/>
    <mergeCell ref="A32:C35"/>
    <mergeCell ref="D32:E32"/>
    <mergeCell ref="D33:E33"/>
    <mergeCell ref="D34:D35"/>
    <mergeCell ref="A36:C39"/>
    <mergeCell ref="D36:E36"/>
    <mergeCell ref="D37:E37"/>
    <mergeCell ref="D38:D3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53" fitToWidth="0" orientation="landscape" horizontalDpi="300" verticalDpi="300" r:id="rId1"/>
  <headerFooter alignWithMargins="0"/>
  <rowBreaks count="1" manualBreakCount="1">
    <brk id="41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FE01-687C-4725-8B95-A55655BB1A3D}">
  <sheetPr>
    <pageSetUpPr fitToPage="1"/>
  </sheetPr>
  <dimension ref="A1:X39"/>
  <sheetViews>
    <sheetView view="pageBreakPreview" topLeftCell="A33" zoomScale="85" zoomScaleNormal="70" zoomScaleSheetLayoutView="85" workbookViewId="0">
      <selection sqref="A1:XFD1048576"/>
    </sheetView>
  </sheetViews>
  <sheetFormatPr defaultRowHeight="13.2" x14ac:dyDescent="0.2"/>
  <cols>
    <col min="1" max="1" width="10.36328125" style="58" customWidth="1"/>
    <col min="2" max="2" width="5" style="58" bestFit="1" customWidth="1"/>
    <col min="3" max="3" width="8.26953125" style="58" customWidth="1"/>
    <col min="4" max="7" width="7.08984375" style="58" bestFit="1" customWidth="1"/>
    <col min="8" max="8" width="5.90625" style="58" customWidth="1"/>
    <col min="9" max="15" width="7.08984375" style="58" bestFit="1" customWidth="1"/>
    <col min="16" max="19" width="6.54296875" style="58" bestFit="1" customWidth="1"/>
    <col min="20" max="20" width="7.08984375" style="58" bestFit="1" customWidth="1"/>
    <col min="21" max="21" width="5.08984375" style="58" customWidth="1"/>
    <col min="22" max="24" width="8.7265625" style="58"/>
    <col min="25" max="25" width="9.1796875" style="58" customWidth="1"/>
    <col min="26" max="29" width="7.453125" style="58" bestFit="1" customWidth="1"/>
    <col min="30" max="256" width="8.7265625" style="58"/>
    <col min="257" max="257" width="10.36328125" style="58" customWidth="1"/>
    <col min="258" max="258" width="5" style="58" bestFit="1" customWidth="1"/>
    <col min="259" max="259" width="8.26953125" style="58" customWidth="1"/>
    <col min="260" max="263" width="7.08984375" style="58" bestFit="1" customWidth="1"/>
    <col min="264" max="264" width="5.90625" style="58" customWidth="1"/>
    <col min="265" max="271" width="7.08984375" style="58" bestFit="1" customWidth="1"/>
    <col min="272" max="275" width="6.54296875" style="58" bestFit="1" customWidth="1"/>
    <col min="276" max="276" width="7.08984375" style="58" bestFit="1" customWidth="1"/>
    <col min="277" max="277" width="5.08984375" style="58" customWidth="1"/>
    <col min="278" max="280" width="8.7265625" style="58"/>
    <col min="281" max="281" width="9.1796875" style="58" customWidth="1"/>
    <col min="282" max="285" width="7.453125" style="58" bestFit="1" customWidth="1"/>
    <col min="286" max="512" width="8.7265625" style="58"/>
    <col min="513" max="513" width="10.36328125" style="58" customWidth="1"/>
    <col min="514" max="514" width="5" style="58" bestFit="1" customWidth="1"/>
    <col min="515" max="515" width="8.26953125" style="58" customWidth="1"/>
    <col min="516" max="519" width="7.08984375" style="58" bestFit="1" customWidth="1"/>
    <col min="520" max="520" width="5.90625" style="58" customWidth="1"/>
    <col min="521" max="527" width="7.08984375" style="58" bestFit="1" customWidth="1"/>
    <col min="528" max="531" width="6.54296875" style="58" bestFit="1" customWidth="1"/>
    <col min="532" max="532" width="7.08984375" style="58" bestFit="1" customWidth="1"/>
    <col min="533" max="533" width="5.08984375" style="58" customWidth="1"/>
    <col min="534" max="536" width="8.7265625" style="58"/>
    <col min="537" max="537" width="9.1796875" style="58" customWidth="1"/>
    <col min="538" max="541" width="7.453125" style="58" bestFit="1" customWidth="1"/>
    <col min="542" max="768" width="8.7265625" style="58"/>
    <col min="769" max="769" width="10.36328125" style="58" customWidth="1"/>
    <col min="770" max="770" width="5" style="58" bestFit="1" customWidth="1"/>
    <col min="771" max="771" width="8.26953125" style="58" customWidth="1"/>
    <col min="772" max="775" width="7.08984375" style="58" bestFit="1" customWidth="1"/>
    <col min="776" max="776" width="5.90625" style="58" customWidth="1"/>
    <col min="777" max="783" width="7.08984375" style="58" bestFit="1" customWidth="1"/>
    <col min="784" max="787" width="6.54296875" style="58" bestFit="1" customWidth="1"/>
    <col min="788" max="788" width="7.08984375" style="58" bestFit="1" customWidth="1"/>
    <col min="789" max="789" width="5.08984375" style="58" customWidth="1"/>
    <col min="790" max="792" width="8.7265625" style="58"/>
    <col min="793" max="793" width="9.1796875" style="58" customWidth="1"/>
    <col min="794" max="797" width="7.453125" style="58" bestFit="1" customWidth="1"/>
    <col min="798" max="1024" width="8.7265625" style="58"/>
    <col min="1025" max="1025" width="10.36328125" style="58" customWidth="1"/>
    <col min="1026" max="1026" width="5" style="58" bestFit="1" customWidth="1"/>
    <col min="1027" max="1027" width="8.26953125" style="58" customWidth="1"/>
    <col min="1028" max="1031" width="7.08984375" style="58" bestFit="1" customWidth="1"/>
    <col min="1032" max="1032" width="5.90625" style="58" customWidth="1"/>
    <col min="1033" max="1039" width="7.08984375" style="58" bestFit="1" customWidth="1"/>
    <col min="1040" max="1043" width="6.54296875" style="58" bestFit="1" customWidth="1"/>
    <col min="1044" max="1044" width="7.08984375" style="58" bestFit="1" customWidth="1"/>
    <col min="1045" max="1045" width="5.08984375" style="58" customWidth="1"/>
    <col min="1046" max="1048" width="8.7265625" style="58"/>
    <col min="1049" max="1049" width="9.1796875" style="58" customWidth="1"/>
    <col min="1050" max="1053" width="7.453125" style="58" bestFit="1" customWidth="1"/>
    <col min="1054" max="1280" width="8.7265625" style="58"/>
    <col min="1281" max="1281" width="10.36328125" style="58" customWidth="1"/>
    <col min="1282" max="1282" width="5" style="58" bestFit="1" customWidth="1"/>
    <col min="1283" max="1283" width="8.26953125" style="58" customWidth="1"/>
    <col min="1284" max="1287" width="7.08984375" style="58" bestFit="1" customWidth="1"/>
    <col min="1288" max="1288" width="5.90625" style="58" customWidth="1"/>
    <col min="1289" max="1295" width="7.08984375" style="58" bestFit="1" customWidth="1"/>
    <col min="1296" max="1299" width="6.54296875" style="58" bestFit="1" customWidth="1"/>
    <col min="1300" max="1300" width="7.08984375" style="58" bestFit="1" customWidth="1"/>
    <col min="1301" max="1301" width="5.08984375" style="58" customWidth="1"/>
    <col min="1302" max="1304" width="8.7265625" style="58"/>
    <col min="1305" max="1305" width="9.1796875" style="58" customWidth="1"/>
    <col min="1306" max="1309" width="7.453125" style="58" bestFit="1" customWidth="1"/>
    <col min="1310" max="1536" width="8.7265625" style="58"/>
    <col min="1537" max="1537" width="10.36328125" style="58" customWidth="1"/>
    <col min="1538" max="1538" width="5" style="58" bestFit="1" customWidth="1"/>
    <col min="1539" max="1539" width="8.26953125" style="58" customWidth="1"/>
    <col min="1540" max="1543" width="7.08984375" style="58" bestFit="1" customWidth="1"/>
    <col min="1544" max="1544" width="5.90625" style="58" customWidth="1"/>
    <col min="1545" max="1551" width="7.08984375" style="58" bestFit="1" customWidth="1"/>
    <col min="1552" max="1555" width="6.54296875" style="58" bestFit="1" customWidth="1"/>
    <col min="1556" max="1556" width="7.08984375" style="58" bestFit="1" customWidth="1"/>
    <col min="1557" max="1557" width="5.08984375" style="58" customWidth="1"/>
    <col min="1558" max="1560" width="8.7265625" style="58"/>
    <col min="1561" max="1561" width="9.1796875" style="58" customWidth="1"/>
    <col min="1562" max="1565" width="7.453125" style="58" bestFit="1" customWidth="1"/>
    <col min="1566" max="1792" width="8.7265625" style="58"/>
    <col min="1793" max="1793" width="10.36328125" style="58" customWidth="1"/>
    <col min="1794" max="1794" width="5" style="58" bestFit="1" customWidth="1"/>
    <col min="1795" max="1795" width="8.26953125" style="58" customWidth="1"/>
    <col min="1796" max="1799" width="7.08984375" style="58" bestFit="1" customWidth="1"/>
    <col min="1800" max="1800" width="5.90625" style="58" customWidth="1"/>
    <col min="1801" max="1807" width="7.08984375" style="58" bestFit="1" customWidth="1"/>
    <col min="1808" max="1811" width="6.54296875" style="58" bestFit="1" customWidth="1"/>
    <col min="1812" max="1812" width="7.08984375" style="58" bestFit="1" customWidth="1"/>
    <col min="1813" max="1813" width="5.08984375" style="58" customWidth="1"/>
    <col min="1814" max="1816" width="8.7265625" style="58"/>
    <col min="1817" max="1817" width="9.1796875" style="58" customWidth="1"/>
    <col min="1818" max="1821" width="7.453125" style="58" bestFit="1" customWidth="1"/>
    <col min="1822" max="2048" width="8.7265625" style="58"/>
    <col min="2049" max="2049" width="10.36328125" style="58" customWidth="1"/>
    <col min="2050" max="2050" width="5" style="58" bestFit="1" customWidth="1"/>
    <col min="2051" max="2051" width="8.26953125" style="58" customWidth="1"/>
    <col min="2052" max="2055" width="7.08984375" style="58" bestFit="1" customWidth="1"/>
    <col min="2056" max="2056" width="5.90625" style="58" customWidth="1"/>
    <col min="2057" max="2063" width="7.08984375" style="58" bestFit="1" customWidth="1"/>
    <col min="2064" max="2067" width="6.54296875" style="58" bestFit="1" customWidth="1"/>
    <col min="2068" max="2068" width="7.08984375" style="58" bestFit="1" customWidth="1"/>
    <col min="2069" max="2069" width="5.08984375" style="58" customWidth="1"/>
    <col min="2070" max="2072" width="8.7265625" style="58"/>
    <col min="2073" max="2073" width="9.1796875" style="58" customWidth="1"/>
    <col min="2074" max="2077" width="7.453125" style="58" bestFit="1" customWidth="1"/>
    <col min="2078" max="2304" width="8.7265625" style="58"/>
    <col min="2305" max="2305" width="10.36328125" style="58" customWidth="1"/>
    <col min="2306" max="2306" width="5" style="58" bestFit="1" customWidth="1"/>
    <col min="2307" max="2307" width="8.26953125" style="58" customWidth="1"/>
    <col min="2308" max="2311" width="7.08984375" style="58" bestFit="1" customWidth="1"/>
    <col min="2312" max="2312" width="5.90625" style="58" customWidth="1"/>
    <col min="2313" max="2319" width="7.08984375" style="58" bestFit="1" customWidth="1"/>
    <col min="2320" max="2323" width="6.54296875" style="58" bestFit="1" customWidth="1"/>
    <col min="2324" max="2324" width="7.08984375" style="58" bestFit="1" customWidth="1"/>
    <col min="2325" max="2325" width="5.08984375" style="58" customWidth="1"/>
    <col min="2326" max="2328" width="8.7265625" style="58"/>
    <col min="2329" max="2329" width="9.1796875" style="58" customWidth="1"/>
    <col min="2330" max="2333" width="7.453125" style="58" bestFit="1" customWidth="1"/>
    <col min="2334" max="2560" width="8.7265625" style="58"/>
    <col min="2561" max="2561" width="10.36328125" style="58" customWidth="1"/>
    <col min="2562" max="2562" width="5" style="58" bestFit="1" customWidth="1"/>
    <col min="2563" max="2563" width="8.26953125" style="58" customWidth="1"/>
    <col min="2564" max="2567" width="7.08984375" style="58" bestFit="1" customWidth="1"/>
    <col min="2568" max="2568" width="5.90625" style="58" customWidth="1"/>
    <col min="2569" max="2575" width="7.08984375" style="58" bestFit="1" customWidth="1"/>
    <col min="2576" max="2579" width="6.54296875" style="58" bestFit="1" customWidth="1"/>
    <col min="2580" max="2580" width="7.08984375" style="58" bestFit="1" customWidth="1"/>
    <col min="2581" max="2581" width="5.08984375" style="58" customWidth="1"/>
    <col min="2582" max="2584" width="8.7265625" style="58"/>
    <col min="2585" max="2585" width="9.1796875" style="58" customWidth="1"/>
    <col min="2586" max="2589" width="7.453125" style="58" bestFit="1" customWidth="1"/>
    <col min="2590" max="2816" width="8.7265625" style="58"/>
    <col min="2817" max="2817" width="10.36328125" style="58" customWidth="1"/>
    <col min="2818" max="2818" width="5" style="58" bestFit="1" customWidth="1"/>
    <col min="2819" max="2819" width="8.26953125" style="58" customWidth="1"/>
    <col min="2820" max="2823" width="7.08984375" style="58" bestFit="1" customWidth="1"/>
    <col min="2824" max="2824" width="5.90625" style="58" customWidth="1"/>
    <col min="2825" max="2831" width="7.08984375" style="58" bestFit="1" customWidth="1"/>
    <col min="2832" max="2835" width="6.54296875" style="58" bestFit="1" customWidth="1"/>
    <col min="2836" max="2836" width="7.08984375" style="58" bestFit="1" customWidth="1"/>
    <col min="2837" max="2837" width="5.08984375" style="58" customWidth="1"/>
    <col min="2838" max="2840" width="8.7265625" style="58"/>
    <col min="2841" max="2841" width="9.1796875" style="58" customWidth="1"/>
    <col min="2842" max="2845" width="7.453125" style="58" bestFit="1" customWidth="1"/>
    <col min="2846" max="3072" width="8.7265625" style="58"/>
    <col min="3073" max="3073" width="10.36328125" style="58" customWidth="1"/>
    <col min="3074" max="3074" width="5" style="58" bestFit="1" customWidth="1"/>
    <col min="3075" max="3075" width="8.26953125" style="58" customWidth="1"/>
    <col min="3076" max="3079" width="7.08984375" style="58" bestFit="1" customWidth="1"/>
    <col min="3080" max="3080" width="5.90625" style="58" customWidth="1"/>
    <col min="3081" max="3087" width="7.08984375" style="58" bestFit="1" customWidth="1"/>
    <col min="3088" max="3091" width="6.54296875" style="58" bestFit="1" customWidth="1"/>
    <col min="3092" max="3092" width="7.08984375" style="58" bestFit="1" customWidth="1"/>
    <col min="3093" max="3093" width="5.08984375" style="58" customWidth="1"/>
    <col min="3094" max="3096" width="8.7265625" style="58"/>
    <col min="3097" max="3097" width="9.1796875" style="58" customWidth="1"/>
    <col min="3098" max="3101" width="7.453125" style="58" bestFit="1" customWidth="1"/>
    <col min="3102" max="3328" width="8.7265625" style="58"/>
    <col min="3329" max="3329" width="10.36328125" style="58" customWidth="1"/>
    <col min="3330" max="3330" width="5" style="58" bestFit="1" customWidth="1"/>
    <col min="3331" max="3331" width="8.26953125" style="58" customWidth="1"/>
    <col min="3332" max="3335" width="7.08984375" style="58" bestFit="1" customWidth="1"/>
    <col min="3336" max="3336" width="5.90625" style="58" customWidth="1"/>
    <col min="3337" max="3343" width="7.08984375" style="58" bestFit="1" customWidth="1"/>
    <col min="3344" max="3347" width="6.54296875" style="58" bestFit="1" customWidth="1"/>
    <col min="3348" max="3348" width="7.08984375" style="58" bestFit="1" customWidth="1"/>
    <col min="3349" max="3349" width="5.08984375" style="58" customWidth="1"/>
    <col min="3350" max="3352" width="8.7265625" style="58"/>
    <col min="3353" max="3353" width="9.1796875" style="58" customWidth="1"/>
    <col min="3354" max="3357" width="7.453125" style="58" bestFit="1" customWidth="1"/>
    <col min="3358" max="3584" width="8.7265625" style="58"/>
    <col min="3585" max="3585" width="10.36328125" style="58" customWidth="1"/>
    <col min="3586" max="3586" width="5" style="58" bestFit="1" customWidth="1"/>
    <col min="3587" max="3587" width="8.26953125" style="58" customWidth="1"/>
    <col min="3588" max="3591" width="7.08984375" style="58" bestFit="1" customWidth="1"/>
    <col min="3592" max="3592" width="5.90625" style="58" customWidth="1"/>
    <col min="3593" max="3599" width="7.08984375" style="58" bestFit="1" customWidth="1"/>
    <col min="3600" max="3603" width="6.54296875" style="58" bestFit="1" customWidth="1"/>
    <col min="3604" max="3604" width="7.08984375" style="58" bestFit="1" customWidth="1"/>
    <col min="3605" max="3605" width="5.08984375" style="58" customWidth="1"/>
    <col min="3606" max="3608" width="8.7265625" style="58"/>
    <col min="3609" max="3609" width="9.1796875" style="58" customWidth="1"/>
    <col min="3610" max="3613" width="7.453125" style="58" bestFit="1" customWidth="1"/>
    <col min="3614" max="3840" width="8.7265625" style="58"/>
    <col min="3841" max="3841" width="10.36328125" style="58" customWidth="1"/>
    <col min="3842" max="3842" width="5" style="58" bestFit="1" customWidth="1"/>
    <col min="3843" max="3843" width="8.26953125" style="58" customWidth="1"/>
    <col min="3844" max="3847" width="7.08984375" style="58" bestFit="1" customWidth="1"/>
    <col min="3848" max="3848" width="5.90625" style="58" customWidth="1"/>
    <col min="3849" max="3855" width="7.08984375" style="58" bestFit="1" customWidth="1"/>
    <col min="3856" max="3859" width="6.54296875" style="58" bestFit="1" customWidth="1"/>
    <col min="3860" max="3860" width="7.08984375" style="58" bestFit="1" customWidth="1"/>
    <col min="3861" max="3861" width="5.08984375" style="58" customWidth="1"/>
    <col min="3862" max="3864" width="8.7265625" style="58"/>
    <col min="3865" max="3865" width="9.1796875" style="58" customWidth="1"/>
    <col min="3866" max="3869" width="7.453125" style="58" bestFit="1" customWidth="1"/>
    <col min="3870" max="4096" width="8.7265625" style="58"/>
    <col min="4097" max="4097" width="10.36328125" style="58" customWidth="1"/>
    <col min="4098" max="4098" width="5" style="58" bestFit="1" customWidth="1"/>
    <col min="4099" max="4099" width="8.26953125" style="58" customWidth="1"/>
    <col min="4100" max="4103" width="7.08984375" style="58" bestFit="1" customWidth="1"/>
    <col min="4104" max="4104" width="5.90625" style="58" customWidth="1"/>
    <col min="4105" max="4111" width="7.08984375" style="58" bestFit="1" customWidth="1"/>
    <col min="4112" max="4115" width="6.54296875" style="58" bestFit="1" customWidth="1"/>
    <col min="4116" max="4116" width="7.08984375" style="58" bestFit="1" customWidth="1"/>
    <col min="4117" max="4117" width="5.08984375" style="58" customWidth="1"/>
    <col min="4118" max="4120" width="8.7265625" style="58"/>
    <col min="4121" max="4121" width="9.1796875" style="58" customWidth="1"/>
    <col min="4122" max="4125" width="7.453125" style="58" bestFit="1" customWidth="1"/>
    <col min="4126" max="4352" width="8.7265625" style="58"/>
    <col min="4353" max="4353" width="10.36328125" style="58" customWidth="1"/>
    <col min="4354" max="4354" width="5" style="58" bestFit="1" customWidth="1"/>
    <col min="4355" max="4355" width="8.26953125" style="58" customWidth="1"/>
    <col min="4356" max="4359" width="7.08984375" style="58" bestFit="1" customWidth="1"/>
    <col min="4360" max="4360" width="5.90625" style="58" customWidth="1"/>
    <col min="4361" max="4367" width="7.08984375" style="58" bestFit="1" customWidth="1"/>
    <col min="4368" max="4371" width="6.54296875" style="58" bestFit="1" customWidth="1"/>
    <col min="4372" max="4372" width="7.08984375" style="58" bestFit="1" customWidth="1"/>
    <col min="4373" max="4373" width="5.08984375" style="58" customWidth="1"/>
    <col min="4374" max="4376" width="8.7265625" style="58"/>
    <col min="4377" max="4377" width="9.1796875" style="58" customWidth="1"/>
    <col min="4378" max="4381" width="7.453125" style="58" bestFit="1" customWidth="1"/>
    <col min="4382" max="4608" width="8.7265625" style="58"/>
    <col min="4609" max="4609" width="10.36328125" style="58" customWidth="1"/>
    <col min="4610" max="4610" width="5" style="58" bestFit="1" customWidth="1"/>
    <col min="4611" max="4611" width="8.26953125" style="58" customWidth="1"/>
    <col min="4612" max="4615" width="7.08984375" style="58" bestFit="1" customWidth="1"/>
    <col min="4616" max="4616" width="5.90625" style="58" customWidth="1"/>
    <col min="4617" max="4623" width="7.08984375" style="58" bestFit="1" customWidth="1"/>
    <col min="4624" max="4627" width="6.54296875" style="58" bestFit="1" customWidth="1"/>
    <col min="4628" max="4628" width="7.08984375" style="58" bestFit="1" customWidth="1"/>
    <col min="4629" max="4629" width="5.08984375" style="58" customWidth="1"/>
    <col min="4630" max="4632" width="8.7265625" style="58"/>
    <col min="4633" max="4633" width="9.1796875" style="58" customWidth="1"/>
    <col min="4634" max="4637" width="7.453125" style="58" bestFit="1" customWidth="1"/>
    <col min="4638" max="4864" width="8.7265625" style="58"/>
    <col min="4865" max="4865" width="10.36328125" style="58" customWidth="1"/>
    <col min="4866" max="4866" width="5" style="58" bestFit="1" customWidth="1"/>
    <col min="4867" max="4867" width="8.26953125" style="58" customWidth="1"/>
    <col min="4868" max="4871" width="7.08984375" style="58" bestFit="1" customWidth="1"/>
    <col min="4872" max="4872" width="5.90625" style="58" customWidth="1"/>
    <col min="4873" max="4879" width="7.08984375" style="58" bestFit="1" customWidth="1"/>
    <col min="4880" max="4883" width="6.54296875" style="58" bestFit="1" customWidth="1"/>
    <col min="4884" max="4884" width="7.08984375" style="58" bestFit="1" customWidth="1"/>
    <col min="4885" max="4885" width="5.08984375" style="58" customWidth="1"/>
    <col min="4886" max="4888" width="8.7265625" style="58"/>
    <col min="4889" max="4889" width="9.1796875" style="58" customWidth="1"/>
    <col min="4890" max="4893" width="7.453125" style="58" bestFit="1" customWidth="1"/>
    <col min="4894" max="5120" width="8.7265625" style="58"/>
    <col min="5121" max="5121" width="10.36328125" style="58" customWidth="1"/>
    <col min="5122" max="5122" width="5" style="58" bestFit="1" customWidth="1"/>
    <col min="5123" max="5123" width="8.26953125" style="58" customWidth="1"/>
    <col min="5124" max="5127" width="7.08984375" style="58" bestFit="1" customWidth="1"/>
    <col min="5128" max="5128" width="5.90625" style="58" customWidth="1"/>
    <col min="5129" max="5135" width="7.08984375" style="58" bestFit="1" customWidth="1"/>
    <col min="5136" max="5139" width="6.54296875" style="58" bestFit="1" customWidth="1"/>
    <col min="5140" max="5140" width="7.08984375" style="58" bestFit="1" customWidth="1"/>
    <col min="5141" max="5141" width="5.08984375" style="58" customWidth="1"/>
    <col min="5142" max="5144" width="8.7265625" style="58"/>
    <col min="5145" max="5145" width="9.1796875" style="58" customWidth="1"/>
    <col min="5146" max="5149" width="7.453125" style="58" bestFit="1" customWidth="1"/>
    <col min="5150" max="5376" width="8.7265625" style="58"/>
    <col min="5377" max="5377" width="10.36328125" style="58" customWidth="1"/>
    <col min="5378" max="5378" width="5" style="58" bestFit="1" customWidth="1"/>
    <col min="5379" max="5379" width="8.26953125" style="58" customWidth="1"/>
    <col min="5380" max="5383" width="7.08984375" style="58" bestFit="1" customWidth="1"/>
    <col min="5384" max="5384" width="5.90625" style="58" customWidth="1"/>
    <col min="5385" max="5391" width="7.08984375" style="58" bestFit="1" customWidth="1"/>
    <col min="5392" max="5395" width="6.54296875" style="58" bestFit="1" customWidth="1"/>
    <col min="5396" max="5396" width="7.08984375" style="58" bestFit="1" customWidth="1"/>
    <col min="5397" max="5397" width="5.08984375" style="58" customWidth="1"/>
    <col min="5398" max="5400" width="8.7265625" style="58"/>
    <col min="5401" max="5401" width="9.1796875" style="58" customWidth="1"/>
    <col min="5402" max="5405" width="7.453125" style="58" bestFit="1" customWidth="1"/>
    <col min="5406" max="5632" width="8.7265625" style="58"/>
    <col min="5633" max="5633" width="10.36328125" style="58" customWidth="1"/>
    <col min="5634" max="5634" width="5" style="58" bestFit="1" customWidth="1"/>
    <col min="5635" max="5635" width="8.26953125" style="58" customWidth="1"/>
    <col min="5636" max="5639" width="7.08984375" style="58" bestFit="1" customWidth="1"/>
    <col min="5640" max="5640" width="5.90625" style="58" customWidth="1"/>
    <col min="5641" max="5647" width="7.08984375" style="58" bestFit="1" customWidth="1"/>
    <col min="5648" max="5651" width="6.54296875" style="58" bestFit="1" customWidth="1"/>
    <col min="5652" max="5652" width="7.08984375" style="58" bestFit="1" customWidth="1"/>
    <col min="5653" max="5653" width="5.08984375" style="58" customWidth="1"/>
    <col min="5654" max="5656" width="8.7265625" style="58"/>
    <col min="5657" max="5657" width="9.1796875" style="58" customWidth="1"/>
    <col min="5658" max="5661" width="7.453125" style="58" bestFit="1" customWidth="1"/>
    <col min="5662" max="5888" width="8.7265625" style="58"/>
    <col min="5889" max="5889" width="10.36328125" style="58" customWidth="1"/>
    <col min="5890" max="5890" width="5" style="58" bestFit="1" customWidth="1"/>
    <col min="5891" max="5891" width="8.26953125" style="58" customWidth="1"/>
    <col min="5892" max="5895" width="7.08984375" style="58" bestFit="1" customWidth="1"/>
    <col min="5896" max="5896" width="5.90625" style="58" customWidth="1"/>
    <col min="5897" max="5903" width="7.08984375" style="58" bestFit="1" customWidth="1"/>
    <col min="5904" max="5907" width="6.54296875" style="58" bestFit="1" customWidth="1"/>
    <col min="5908" max="5908" width="7.08984375" style="58" bestFit="1" customWidth="1"/>
    <col min="5909" max="5909" width="5.08984375" style="58" customWidth="1"/>
    <col min="5910" max="5912" width="8.7265625" style="58"/>
    <col min="5913" max="5913" width="9.1796875" style="58" customWidth="1"/>
    <col min="5914" max="5917" width="7.453125" style="58" bestFit="1" customWidth="1"/>
    <col min="5918" max="6144" width="8.7265625" style="58"/>
    <col min="6145" max="6145" width="10.36328125" style="58" customWidth="1"/>
    <col min="6146" max="6146" width="5" style="58" bestFit="1" customWidth="1"/>
    <col min="6147" max="6147" width="8.26953125" style="58" customWidth="1"/>
    <col min="6148" max="6151" width="7.08984375" style="58" bestFit="1" customWidth="1"/>
    <col min="6152" max="6152" width="5.90625" style="58" customWidth="1"/>
    <col min="6153" max="6159" width="7.08984375" style="58" bestFit="1" customWidth="1"/>
    <col min="6160" max="6163" width="6.54296875" style="58" bestFit="1" customWidth="1"/>
    <col min="6164" max="6164" width="7.08984375" style="58" bestFit="1" customWidth="1"/>
    <col min="6165" max="6165" width="5.08984375" style="58" customWidth="1"/>
    <col min="6166" max="6168" width="8.7265625" style="58"/>
    <col min="6169" max="6169" width="9.1796875" style="58" customWidth="1"/>
    <col min="6170" max="6173" width="7.453125" style="58" bestFit="1" customWidth="1"/>
    <col min="6174" max="6400" width="8.7265625" style="58"/>
    <col min="6401" max="6401" width="10.36328125" style="58" customWidth="1"/>
    <col min="6402" max="6402" width="5" style="58" bestFit="1" customWidth="1"/>
    <col min="6403" max="6403" width="8.26953125" style="58" customWidth="1"/>
    <col min="6404" max="6407" width="7.08984375" style="58" bestFit="1" customWidth="1"/>
    <col min="6408" max="6408" width="5.90625" style="58" customWidth="1"/>
    <col min="6409" max="6415" width="7.08984375" style="58" bestFit="1" customWidth="1"/>
    <col min="6416" max="6419" width="6.54296875" style="58" bestFit="1" customWidth="1"/>
    <col min="6420" max="6420" width="7.08984375" style="58" bestFit="1" customWidth="1"/>
    <col min="6421" max="6421" width="5.08984375" style="58" customWidth="1"/>
    <col min="6422" max="6424" width="8.7265625" style="58"/>
    <col min="6425" max="6425" width="9.1796875" style="58" customWidth="1"/>
    <col min="6426" max="6429" width="7.453125" style="58" bestFit="1" customWidth="1"/>
    <col min="6430" max="6656" width="8.7265625" style="58"/>
    <col min="6657" max="6657" width="10.36328125" style="58" customWidth="1"/>
    <col min="6658" max="6658" width="5" style="58" bestFit="1" customWidth="1"/>
    <col min="6659" max="6659" width="8.26953125" style="58" customWidth="1"/>
    <col min="6660" max="6663" width="7.08984375" style="58" bestFit="1" customWidth="1"/>
    <col min="6664" max="6664" width="5.90625" style="58" customWidth="1"/>
    <col min="6665" max="6671" width="7.08984375" style="58" bestFit="1" customWidth="1"/>
    <col min="6672" max="6675" width="6.54296875" style="58" bestFit="1" customWidth="1"/>
    <col min="6676" max="6676" width="7.08984375" style="58" bestFit="1" customWidth="1"/>
    <col min="6677" max="6677" width="5.08984375" style="58" customWidth="1"/>
    <col min="6678" max="6680" width="8.7265625" style="58"/>
    <col min="6681" max="6681" width="9.1796875" style="58" customWidth="1"/>
    <col min="6682" max="6685" width="7.453125" style="58" bestFit="1" customWidth="1"/>
    <col min="6686" max="6912" width="8.7265625" style="58"/>
    <col min="6913" max="6913" width="10.36328125" style="58" customWidth="1"/>
    <col min="6914" max="6914" width="5" style="58" bestFit="1" customWidth="1"/>
    <col min="6915" max="6915" width="8.26953125" style="58" customWidth="1"/>
    <col min="6916" max="6919" width="7.08984375" style="58" bestFit="1" customWidth="1"/>
    <col min="6920" max="6920" width="5.90625" style="58" customWidth="1"/>
    <col min="6921" max="6927" width="7.08984375" style="58" bestFit="1" customWidth="1"/>
    <col min="6928" max="6931" width="6.54296875" style="58" bestFit="1" customWidth="1"/>
    <col min="6932" max="6932" width="7.08984375" style="58" bestFit="1" customWidth="1"/>
    <col min="6933" max="6933" width="5.08984375" style="58" customWidth="1"/>
    <col min="6934" max="6936" width="8.7265625" style="58"/>
    <col min="6937" max="6937" width="9.1796875" style="58" customWidth="1"/>
    <col min="6938" max="6941" width="7.453125" style="58" bestFit="1" customWidth="1"/>
    <col min="6942" max="7168" width="8.7265625" style="58"/>
    <col min="7169" max="7169" width="10.36328125" style="58" customWidth="1"/>
    <col min="7170" max="7170" width="5" style="58" bestFit="1" customWidth="1"/>
    <col min="7171" max="7171" width="8.26953125" style="58" customWidth="1"/>
    <col min="7172" max="7175" width="7.08984375" style="58" bestFit="1" customWidth="1"/>
    <col min="7176" max="7176" width="5.90625" style="58" customWidth="1"/>
    <col min="7177" max="7183" width="7.08984375" style="58" bestFit="1" customWidth="1"/>
    <col min="7184" max="7187" width="6.54296875" style="58" bestFit="1" customWidth="1"/>
    <col min="7188" max="7188" width="7.08984375" style="58" bestFit="1" customWidth="1"/>
    <col min="7189" max="7189" width="5.08984375" style="58" customWidth="1"/>
    <col min="7190" max="7192" width="8.7265625" style="58"/>
    <col min="7193" max="7193" width="9.1796875" style="58" customWidth="1"/>
    <col min="7194" max="7197" width="7.453125" style="58" bestFit="1" customWidth="1"/>
    <col min="7198" max="7424" width="8.7265625" style="58"/>
    <col min="7425" max="7425" width="10.36328125" style="58" customWidth="1"/>
    <col min="7426" max="7426" width="5" style="58" bestFit="1" customWidth="1"/>
    <col min="7427" max="7427" width="8.26953125" style="58" customWidth="1"/>
    <col min="7428" max="7431" width="7.08984375" style="58" bestFit="1" customWidth="1"/>
    <col min="7432" max="7432" width="5.90625" style="58" customWidth="1"/>
    <col min="7433" max="7439" width="7.08984375" style="58" bestFit="1" customWidth="1"/>
    <col min="7440" max="7443" width="6.54296875" style="58" bestFit="1" customWidth="1"/>
    <col min="7444" max="7444" width="7.08984375" style="58" bestFit="1" customWidth="1"/>
    <col min="7445" max="7445" width="5.08984375" style="58" customWidth="1"/>
    <col min="7446" max="7448" width="8.7265625" style="58"/>
    <col min="7449" max="7449" width="9.1796875" style="58" customWidth="1"/>
    <col min="7450" max="7453" width="7.453125" style="58" bestFit="1" customWidth="1"/>
    <col min="7454" max="7680" width="8.7265625" style="58"/>
    <col min="7681" max="7681" width="10.36328125" style="58" customWidth="1"/>
    <col min="7682" max="7682" width="5" style="58" bestFit="1" customWidth="1"/>
    <col min="7683" max="7683" width="8.26953125" style="58" customWidth="1"/>
    <col min="7684" max="7687" width="7.08984375" style="58" bestFit="1" customWidth="1"/>
    <col min="7688" max="7688" width="5.90625" style="58" customWidth="1"/>
    <col min="7689" max="7695" width="7.08984375" style="58" bestFit="1" customWidth="1"/>
    <col min="7696" max="7699" width="6.54296875" style="58" bestFit="1" customWidth="1"/>
    <col min="7700" max="7700" width="7.08984375" style="58" bestFit="1" customWidth="1"/>
    <col min="7701" max="7701" width="5.08984375" style="58" customWidth="1"/>
    <col min="7702" max="7704" width="8.7265625" style="58"/>
    <col min="7705" max="7705" width="9.1796875" style="58" customWidth="1"/>
    <col min="7706" max="7709" width="7.453125" style="58" bestFit="1" customWidth="1"/>
    <col min="7710" max="7936" width="8.7265625" style="58"/>
    <col min="7937" max="7937" width="10.36328125" style="58" customWidth="1"/>
    <col min="7938" max="7938" width="5" style="58" bestFit="1" customWidth="1"/>
    <col min="7939" max="7939" width="8.26953125" style="58" customWidth="1"/>
    <col min="7940" max="7943" width="7.08984375" style="58" bestFit="1" customWidth="1"/>
    <col min="7944" max="7944" width="5.90625" style="58" customWidth="1"/>
    <col min="7945" max="7951" width="7.08984375" style="58" bestFit="1" customWidth="1"/>
    <col min="7952" max="7955" width="6.54296875" style="58" bestFit="1" customWidth="1"/>
    <col min="7956" max="7956" width="7.08984375" style="58" bestFit="1" customWidth="1"/>
    <col min="7957" max="7957" width="5.08984375" style="58" customWidth="1"/>
    <col min="7958" max="7960" width="8.7265625" style="58"/>
    <col min="7961" max="7961" width="9.1796875" style="58" customWidth="1"/>
    <col min="7962" max="7965" width="7.453125" style="58" bestFit="1" customWidth="1"/>
    <col min="7966" max="8192" width="8.7265625" style="58"/>
    <col min="8193" max="8193" width="10.36328125" style="58" customWidth="1"/>
    <col min="8194" max="8194" width="5" style="58" bestFit="1" customWidth="1"/>
    <col min="8195" max="8195" width="8.26953125" style="58" customWidth="1"/>
    <col min="8196" max="8199" width="7.08984375" style="58" bestFit="1" customWidth="1"/>
    <col min="8200" max="8200" width="5.90625" style="58" customWidth="1"/>
    <col min="8201" max="8207" width="7.08984375" style="58" bestFit="1" customWidth="1"/>
    <col min="8208" max="8211" width="6.54296875" style="58" bestFit="1" customWidth="1"/>
    <col min="8212" max="8212" width="7.08984375" style="58" bestFit="1" customWidth="1"/>
    <col min="8213" max="8213" width="5.08984375" style="58" customWidth="1"/>
    <col min="8214" max="8216" width="8.7265625" style="58"/>
    <col min="8217" max="8217" width="9.1796875" style="58" customWidth="1"/>
    <col min="8218" max="8221" width="7.453125" style="58" bestFit="1" customWidth="1"/>
    <col min="8222" max="8448" width="8.7265625" style="58"/>
    <col min="8449" max="8449" width="10.36328125" style="58" customWidth="1"/>
    <col min="8450" max="8450" width="5" style="58" bestFit="1" customWidth="1"/>
    <col min="8451" max="8451" width="8.26953125" style="58" customWidth="1"/>
    <col min="8452" max="8455" width="7.08984375" style="58" bestFit="1" customWidth="1"/>
    <col min="8456" max="8456" width="5.90625" style="58" customWidth="1"/>
    <col min="8457" max="8463" width="7.08984375" style="58" bestFit="1" customWidth="1"/>
    <col min="8464" max="8467" width="6.54296875" style="58" bestFit="1" customWidth="1"/>
    <col min="8468" max="8468" width="7.08984375" style="58" bestFit="1" customWidth="1"/>
    <col min="8469" max="8469" width="5.08984375" style="58" customWidth="1"/>
    <col min="8470" max="8472" width="8.7265625" style="58"/>
    <col min="8473" max="8473" width="9.1796875" style="58" customWidth="1"/>
    <col min="8474" max="8477" width="7.453125" style="58" bestFit="1" customWidth="1"/>
    <col min="8478" max="8704" width="8.7265625" style="58"/>
    <col min="8705" max="8705" width="10.36328125" style="58" customWidth="1"/>
    <col min="8706" max="8706" width="5" style="58" bestFit="1" customWidth="1"/>
    <col min="8707" max="8707" width="8.26953125" style="58" customWidth="1"/>
    <col min="8708" max="8711" width="7.08984375" style="58" bestFit="1" customWidth="1"/>
    <col min="8712" max="8712" width="5.90625" style="58" customWidth="1"/>
    <col min="8713" max="8719" width="7.08984375" style="58" bestFit="1" customWidth="1"/>
    <col min="8720" max="8723" width="6.54296875" style="58" bestFit="1" customWidth="1"/>
    <col min="8724" max="8724" width="7.08984375" style="58" bestFit="1" customWidth="1"/>
    <col min="8725" max="8725" width="5.08984375" style="58" customWidth="1"/>
    <col min="8726" max="8728" width="8.7265625" style="58"/>
    <col min="8729" max="8729" width="9.1796875" style="58" customWidth="1"/>
    <col min="8730" max="8733" width="7.453125" style="58" bestFit="1" customWidth="1"/>
    <col min="8734" max="8960" width="8.7265625" style="58"/>
    <col min="8961" max="8961" width="10.36328125" style="58" customWidth="1"/>
    <col min="8962" max="8962" width="5" style="58" bestFit="1" customWidth="1"/>
    <col min="8963" max="8963" width="8.26953125" style="58" customWidth="1"/>
    <col min="8964" max="8967" width="7.08984375" style="58" bestFit="1" customWidth="1"/>
    <col min="8968" max="8968" width="5.90625" style="58" customWidth="1"/>
    <col min="8969" max="8975" width="7.08984375" style="58" bestFit="1" customWidth="1"/>
    <col min="8976" max="8979" width="6.54296875" style="58" bestFit="1" customWidth="1"/>
    <col min="8980" max="8980" width="7.08984375" style="58" bestFit="1" customWidth="1"/>
    <col min="8981" max="8981" width="5.08984375" style="58" customWidth="1"/>
    <col min="8982" max="8984" width="8.7265625" style="58"/>
    <col min="8985" max="8985" width="9.1796875" style="58" customWidth="1"/>
    <col min="8986" max="8989" width="7.453125" style="58" bestFit="1" customWidth="1"/>
    <col min="8990" max="9216" width="8.7265625" style="58"/>
    <col min="9217" max="9217" width="10.36328125" style="58" customWidth="1"/>
    <col min="9218" max="9218" width="5" style="58" bestFit="1" customWidth="1"/>
    <col min="9219" max="9219" width="8.26953125" style="58" customWidth="1"/>
    <col min="9220" max="9223" width="7.08984375" style="58" bestFit="1" customWidth="1"/>
    <col min="9224" max="9224" width="5.90625" style="58" customWidth="1"/>
    <col min="9225" max="9231" width="7.08984375" style="58" bestFit="1" customWidth="1"/>
    <col min="9232" max="9235" width="6.54296875" style="58" bestFit="1" customWidth="1"/>
    <col min="9236" max="9236" width="7.08984375" style="58" bestFit="1" customWidth="1"/>
    <col min="9237" max="9237" width="5.08984375" style="58" customWidth="1"/>
    <col min="9238" max="9240" width="8.7265625" style="58"/>
    <col min="9241" max="9241" width="9.1796875" style="58" customWidth="1"/>
    <col min="9242" max="9245" width="7.453125" style="58" bestFit="1" customWidth="1"/>
    <col min="9246" max="9472" width="8.7265625" style="58"/>
    <col min="9473" max="9473" width="10.36328125" style="58" customWidth="1"/>
    <col min="9474" max="9474" width="5" style="58" bestFit="1" customWidth="1"/>
    <col min="9475" max="9475" width="8.26953125" style="58" customWidth="1"/>
    <col min="9476" max="9479" width="7.08984375" style="58" bestFit="1" customWidth="1"/>
    <col min="9480" max="9480" width="5.90625" style="58" customWidth="1"/>
    <col min="9481" max="9487" width="7.08984375" style="58" bestFit="1" customWidth="1"/>
    <col min="9488" max="9491" width="6.54296875" style="58" bestFit="1" customWidth="1"/>
    <col min="9492" max="9492" width="7.08984375" style="58" bestFit="1" customWidth="1"/>
    <col min="9493" max="9493" width="5.08984375" style="58" customWidth="1"/>
    <col min="9494" max="9496" width="8.7265625" style="58"/>
    <col min="9497" max="9497" width="9.1796875" style="58" customWidth="1"/>
    <col min="9498" max="9501" width="7.453125" style="58" bestFit="1" customWidth="1"/>
    <col min="9502" max="9728" width="8.7265625" style="58"/>
    <col min="9729" max="9729" width="10.36328125" style="58" customWidth="1"/>
    <col min="9730" max="9730" width="5" style="58" bestFit="1" customWidth="1"/>
    <col min="9731" max="9731" width="8.26953125" style="58" customWidth="1"/>
    <col min="9732" max="9735" width="7.08984375" style="58" bestFit="1" customWidth="1"/>
    <col min="9736" max="9736" width="5.90625" style="58" customWidth="1"/>
    <col min="9737" max="9743" width="7.08984375" style="58" bestFit="1" customWidth="1"/>
    <col min="9744" max="9747" width="6.54296875" style="58" bestFit="1" customWidth="1"/>
    <col min="9748" max="9748" width="7.08984375" style="58" bestFit="1" customWidth="1"/>
    <col min="9749" max="9749" width="5.08984375" style="58" customWidth="1"/>
    <col min="9750" max="9752" width="8.7265625" style="58"/>
    <col min="9753" max="9753" width="9.1796875" style="58" customWidth="1"/>
    <col min="9754" max="9757" width="7.453125" style="58" bestFit="1" customWidth="1"/>
    <col min="9758" max="9984" width="8.7265625" style="58"/>
    <col min="9985" max="9985" width="10.36328125" style="58" customWidth="1"/>
    <col min="9986" max="9986" width="5" style="58" bestFit="1" customWidth="1"/>
    <col min="9987" max="9987" width="8.26953125" style="58" customWidth="1"/>
    <col min="9988" max="9991" width="7.08984375" style="58" bestFit="1" customWidth="1"/>
    <col min="9992" max="9992" width="5.90625" style="58" customWidth="1"/>
    <col min="9993" max="9999" width="7.08984375" style="58" bestFit="1" customWidth="1"/>
    <col min="10000" max="10003" width="6.54296875" style="58" bestFit="1" customWidth="1"/>
    <col min="10004" max="10004" width="7.08984375" style="58" bestFit="1" customWidth="1"/>
    <col min="10005" max="10005" width="5.08984375" style="58" customWidth="1"/>
    <col min="10006" max="10008" width="8.7265625" style="58"/>
    <col min="10009" max="10009" width="9.1796875" style="58" customWidth="1"/>
    <col min="10010" max="10013" width="7.453125" style="58" bestFit="1" customWidth="1"/>
    <col min="10014" max="10240" width="8.7265625" style="58"/>
    <col min="10241" max="10241" width="10.36328125" style="58" customWidth="1"/>
    <col min="10242" max="10242" width="5" style="58" bestFit="1" customWidth="1"/>
    <col min="10243" max="10243" width="8.26953125" style="58" customWidth="1"/>
    <col min="10244" max="10247" width="7.08984375" style="58" bestFit="1" customWidth="1"/>
    <col min="10248" max="10248" width="5.90625" style="58" customWidth="1"/>
    <col min="10249" max="10255" width="7.08984375" style="58" bestFit="1" customWidth="1"/>
    <col min="10256" max="10259" width="6.54296875" style="58" bestFit="1" customWidth="1"/>
    <col min="10260" max="10260" width="7.08984375" style="58" bestFit="1" customWidth="1"/>
    <col min="10261" max="10261" width="5.08984375" style="58" customWidth="1"/>
    <col min="10262" max="10264" width="8.7265625" style="58"/>
    <col min="10265" max="10265" width="9.1796875" style="58" customWidth="1"/>
    <col min="10266" max="10269" width="7.453125" style="58" bestFit="1" customWidth="1"/>
    <col min="10270" max="10496" width="8.7265625" style="58"/>
    <col min="10497" max="10497" width="10.36328125" style="58" customWidth="1"/>
    <col min="10498" max="10498" width="5" style="58" bestFit="1" customWidth="1"/>
    <col min="10499" max="10499" width="8.26953125" style="58" customWidth="1"/>
    <col min="10500" max="10503" width="7.08984375" style="58" bestFit="1" customWidth="1"/>
    <col min="10504" max="10504" width="5.90625" style="58" customWidth="1"/>
    <col min="10505" max="10511" width="7.08984375" style="58" bestFit="1" customWidth="1"/>
    <col min="10512" max="10515" width="6.54296875" style="58" bestFit="1" customWidth="1"/>
    <col min="10516" max="10516" width="7.08984375" style="58" bestFit="1" customWidth="1"/>
    <col min="10517" max="10517" width="5.08984375" style="58" customWidth="1"/>
    <col min="10518" max="10520" width="8.7265625" style="58"/>
    <col min="10521" max="10521" width="9.1796875" style="58" customWidth="1"/>
    <col min="10522" max="10525" width="7.453125" style="58" bestFit="1" customWidth="1"/>
    <col min="10526" max="10752" width="8.7265625" style="58"/>
    <col min="10753" max="10753" width="10.36328125" style="58" customWidth="1"/>
    <col min="10754" max="10754" width="5" style="58" bestFit="1" customWidth="1"/>
    <col min="10755" max="10755" width="8.26953125" style="58" customWidth="1"/>
    <col min="10756" max="10759" width="7.08984375" style="58" bestFit="1" customWidth="1"/>
    <col min="10760" max="10760" width="5.90625" style="58" customWidth="1"/>
    <col min="10761" max="10767" width="7.08984375" style="58" bestFit="1" customWidth="1"/>
    <col min="10768" max="10771" width="6.54296875" style="58" bestFit="1" customWidth="1"/>
    <col min="10772" max="10772" width="7.08984375" style="58" bestFit="1" customWidth="1"/>
    <col min="10773" max="10773" width="5.08984375" style="58" customWidth="1"/>
    <col min="10774" max="10776" width="8.7265625" style="58"/>
    <col min="10777" max="10777" width="9.1796875" style="58" customWidth="1"/>
    <col min="10778" max="10781" width="7.453125" style="58" bestFit="1" customWidth="1"/>
    <col min="10782" max="11008" width="8.7265625" style="58"/>
    <col min="11009" max="11009" width="10.36328125" style="58" customWidth="1"/>
    <col min="11010" max="11010" width="5" style="58" bestFit="1" customWidth="1"/>
    <col min="11011" max="11011" width="8.26953125" style="58" customWidth="1"/>
    <col min="11012" max="11015" width="7.08984375" style="58" bestFit="1" customWidth="1"/>
    <col min="11016" max="11016" width="5.90625" style="58" customWidth="1"/>
    <col min="11017" max="11023" width="7.08984375" style="58" bestFit="1" customWidth="1"/>
    <col min="11024" max="11027" width="6.54296875" style="58" bestFit="1" customWidth="1"/>
    <col min="11028" max="11028" width="7.08984375" style="58" bestFit="1" customWidth="1"/>
    <col min="11029" max="11029" width="5.08984375" style="58" customWidth="1"/>
    <col min="11030" max="11032" width="8.7265625" style="58"/>
    <col min="11033" max="11033" width="9.1796875" style="58" customWidth="1"/>
    <col min="11034" max="11037" width="7.453125" style="58" bestFit="1" customWidth="1"/>
    <col min="11038" max="11264" width="8.7265625" style="58"/>
    <col min="11265" max="11265" width="10.36328125" style="58" customWidth="1"/>
    <col min="11266" max="11266" width="5" style="58" bestFit="1" customWidth="1"/>
    <col min="11267" max="11267" width="8.26953125" style="58" customWidth="1"/>
    <col min="11268" max="11271" width="7.08984375" style="58" bestFit="1" customWidth="1"/>
    <col min="11272" max="11272" width="5.90625" style="58" customWidth="1"/>
    <col min="11273" max="11279" width="7.08984375" style="58" bestFit="1" customWidth="1"/>
    <col min="11280" max="11283" width="6.54296875" style="58" bestFit="1" customWidth="1"/>
    <col min="11284" max="11284" width="7.08984375" style="58" bestFit="1" customWidth="1"/>
    <col min="11285" max="11285" width="5.08984375" style="58" customWidth="1"/>
    <col min="11286" max="11288" width="8.7265625" style="58"/>
    <col min="11289" max="11289" width="9.1796875" style="58" customWidth="1"/>
    <col min="11290" max="11293" width="7.453125" style="58" bestFit="1" customWidth="1"/>
    <col min="11294" max="11520" width="8.7265625" style="58"/>
    <col min="11521" max="11521" width="10.36328125" style="58" customWidth="1"/>
    <col min="11522" max="11522" width="5" style="58" bestFit="1" customWidth="1"/>
    <col min="11523" max="11523" width="8.26953125" style="58" customWidth="1"/>
    <col min="11524" max="11527" width="7.08984375" style="58" bestFit="1" customWidth="1"/>
    <col min="11528" max="11528" width="5.90625" style="58" customWidth="1"/>
    <col min="11529" max="11535" width="7.08984375" style="58" bestFit="1" customWidth="1"/>
    <col min="11536" max="11539" width="6.54296875" style="58" bestFit="1" customWidth="1"/>
    <col min="11540" max="11540" width="7.08984375" style="58" bestFit="1" customWidth="1"/>
    <col min="11541" max="11541" width="5.08984375" style="58" customWidth="1"/>
    <col min="11542" max="11544" width="8.7265625" style="58"/>
    <col min="11545" max="11545" width="9.1796875" style="58" customWidth="1"/>
    <col min="11546" max="11549" width="7.453125" style="58" bestFit="1" customWidth="1"/>
    <col min="11550" max="11776" width="8.7265625" style="58"/>
    <col min="11777" max="11777" width="10.36328125" style="58" customWidth="1"/>
    <col min="11778" max="11778" width="5" style="58" bestFit="1" customWidth="1"/>
    <col min="11779" max="11779" width="8.26953125" style="58" customWidth="1"/>
    <col min="11780" max="11783" width="7.08984375" style="58" bestFit="1" customWidth="1"/>
    <col min="11784" max="11784" width="5.90625" style="58" customWidth="1"/>
    <col min="11785" max="11791" width="7.08984375" style="58" bestFit="1" customWidth="1"/>
    <col min="11792" max="11795" width="6.54296875" style="58" bestFit="1" customWidth="1"/>
    <col min="11796" max="11796" width="7.08984375" style="58" bestFit="1" customWidth="1"/>
    <col min="11797" max="11797" width="5.08984375" style="58" customWidth="1"/>
    <col min="11798" max="11800" width="8.7265625" style="58"/>
    <col min="11801" max="11801" width="9.1796875" style="58" customWidth="1"/>
    <col min="11802" max="11805" width="7.453125" style="58" bestFit="1" customWidth="1"/>
    <col min="11806" max="12032" width="8.7265625" style="58"/>
    <col min="12033" max="12033" width="10.36328125" style="58" customWidth="1"/>
    <col min="12034" max="12034" width="5" style="58" bestFit="1" customWidth="1"/>
    <col min="12035" max="12035" width="8.26953125" style="58" customWidth="1"/>
    <col min="12036" max="12039" width="7.08984375" style="58" bestFit="1" customWidth="1"/>
    <col min="12040" max="12040" width="5.90625" style="58" customWidth="1"/>
    <col min="12041" max="12047" width="7.08984375" style="58" bestFit="1" customWidth="1"/>
    <col min="12048" max="12051" width="6.54296875" style="58" bestFit="1" customWidth="1"/>
    <col min="12052" max="12052" width="7.08984375" style="58" bestFit="1" customWidth="1"/>
    <col min="12053" max="12053" width="5.08984375" style="58" customWidth="1"/>
    <col min="12054" max="12056" width="8.7265625" style="58"/>
    <col min="12057" max="12057" width="9.1796875" style="58" customWidth="1"/>
    <col min="12058" max="12061" width="7.453125" style="58" bestFit="1" customWidth="1"/>
    <col min="12062" max="12288" width="8.7265625" style="58"/>
    <col min="12289" max="12289" width="10.36328125" style="58" customWidth="1"/>
    <col min="12290" max="12290" width="5" style="58" bestFit="1" customWidth="1"/>
    <col min="12291" max="12291" width="8.26953125" style="58" customWidth="1"/>
    <col min="12292" max="12295" width="7.08984375" style="58" bestFit="1" customWidth="1"/>
    <col min="12296" max="12296" width="5.90625" style="58" customWidth="1"/>
    <col min="12297" max="12303" width="7.08984375" style="58" bestFit="1" customWidth="1"/>
    <col min="12304" max="12307" width="6.54296875" style="58" bestFit="1" customWidth="1"/>
    <col min="12308" max="12308" width="7.08984375" style="58" bestFit="1" customWidth="1"/>
    <col min="12309" max="12309" width="5.08984375" style="58" customWidth="1"/>
    <col min="12310" max="12312" width="8.7265625" style="58"/>
    <col min="12313" max="12313" width="9.1796875" style="58" customWidth="1"/>
    <col min="12314" max="12317" width="7.453125" style="58" bestFit="1" customWidth="1"/>
    <col min="12318" max="12544" width="8.7265625" style="58"/>
    <col min="12545" max="12545" width="10.36328125" style="58" customWidth="1"/>
    <col min="12546" max="12546" width="5" style="58" bestFit="1" customWidth="1"/>
    <col min="12547" max="12547" width="8.26953125" style="58" customWidth="1"/>
    <col min="12548" max="12551" width="7.08984375" style="58" bestFit="1" customWidth="1"/>
    <col min="12552" max="12552" width="5.90625" style="58" customWidth="1"/>
    <col min="12553" max="12559" width="7.08984375" style="58" bestFit="1" customWidth="1"/>
    <col min="12560" max="12563" width="6.54296875" style="58" bestFit="1" customWidth="1"/>
    <col min="12564" max="12564" width="7.08984375" style="58" bestFit="1" customWidth="1"/>
    <col min="12565" max="12565" width="5.08984375" style="58" customWidth="1"/>
    <col min="12566" max="12568" width="8.7265625" style="58"/>
    <col min="12569" max="12569" width="9.1796875" style="58" customWidth="1"/>
    <col min="12570" max="12573" width="7.453125" style="58" bestFit="1" customWidth="1"/>
    <col min="12574" max="12800" width="8.7265625" style="58"/>
    <col min="12801" max="12801" width="10.36328125" style="58" customWidth="1"/>
    <col min="12802" max="12802" width="5" style="58" bestFit="1" customWidth="1"/>
    <col min="12803" max="12803" width="8.26953125" style="58" customWidth="1"/>
    <col min="12804" max="12807" width="7.08984375" style="58" bestFit="1" customWidth="1"/>
    <col min="12808" max="12808" width="5.90625" style="58" customWidth="1"/>
    <col min="12809" max="12815" width="7.08984375" style="58" bestFit="1" customWidth="1"/>
    <col min="12816" max="12819" width="6.54296875" style="58" bestFit="1" customWidth="1"/>
    <col min="12820" max="12820" width="7.08984375" style="58" bestFit="1" customWidth="1"/>
    <col min="12821" max="12821" width="5.08984375" style="58" customWidth="1"/>
    <col min="12822" max="12824" width="8.7265625" style="58"/>
    <col min="12825" max="12825" width="9.1796875" style="58" customWidth="1"/>
    <col min="12826" max="12829" width="7.453125" style="58" bestFit="1" customWidth="1"/>
    <col min="12830" max="13056" width="8.7265625" style="58"/>
    <col min="13057" max="13057" width="10.36328125" style="58" customWidth="1"/>
    <col min="13058" max="13058" width="5" style="58" bestFit="1" customWidth="1"/>
    <col min="13059" max="13059" width="8.26953125" style="58" customWidth="1"/>
    <col min="13060" max="13063" width="7.08984375" style="58" bestFit="1" customWidth="1"/>
    <col min="13064" max="13064" width="5.90625" style="58" customWidth="1"/>
    <col min="13065" max="13071" width="7.08984375" style="58" bestFit="1" customWidth="1"/>
    <col min="13072" max="13075" width="6.54296875" style="58" bestFit="1" customWidth="1"/>
    <col min="13076" max="13076" width="7.08984375" style="58" bestFit="1" customWidth="1"/>
    <col min="13077" max="13077" width="5.08984375" style="58" customWidth="1"/>
    <col min="13078" max="13080" width="8.7265625" style="58"/>
    <col min="13081" max="13081" width="9.1796875" style="58" customWidth="1"/>
    <col min="13082" max="13085" width="7.453125" style="58" bestFit="1" customWidth="1"/>
    <col min="13086" max="13312" width="8.7265625" style="58"/>
    <col min="13313" max="13313" width="10.36328125" style="58" customWidth="1"/>
    <col min="13314" max="13314" width="5" style="58" bestFit="1" customWidth="1"/>
    <col min="13315" max="13315" width="8.26953125" style="58" customWidth="1"/>
    <col min="13316" max="13319" width="7.08984375" style="58" bestFit="1" customWidth="1"/>
    <col min="13320" max="13320" width="5.90625" style="58" customWidth="1"/>
    <col min="13321" max="13327" width="7.08984375" style="58" bestFit="1" customWidth="1"/>
    <col min="13328" max="13331" width="6.54296875" style="58" bestFit="1" customWidth="1"/>
    <col min="13332" max="13332" width="7.08984375" style="58" bestFit="1" customWidth="1"/>
    <col min="13333" max="13333" width="5.08984375" style="58" customWidth="1"/>
    <col min="13334" max="13336" width="8.7265625" style="58"/>
    <col min="13337" max="13337" width="9.1796875" style="58" customWidth="1"/>
    <col min="13338" max="13341" width="7.453125" style="58" bestFit="1" customWidth="1"/>
    <col min="13342" max="13568" width="8.7265625" style="58"/>
    <col min="13569" max="13569" width="10.36328125" style="58" customWidth="1"/>
    <col min="13570" max="13570" width="5" style="58" bestFit="1" customWidth="1"/>
    <col min="13571" max="13571" width="8.26953125" style="58" customWidth="1"/>
    <col min="13572" max="13575" width="7.08984375" style="58" bestFit="1" customWidth="1"/>
    <col min="13576" max="13576" width="5.90625" style="58" customWidth="1"/>
    <col min="13577" max="13583" width="7.08984375" style="58" bestFit="1" customWidth="1"/>
    <col min="13584" max="13587" width="6.54296875" style="58" bestFit="1" customWidth="1"/>
    <col min="13588" max="13588" width="7.08984375" style="58" bestFit="1" customWidth="1"/>
    <col min="13589" max="13589" width="5.08984375" style="58" customWidth="1"/>
    <col min="13590" max="13592" width="8.7265625" style="58"/>
    <col min="13593" max="13593" width="9.1796875" style="58" customWidth="1"/>
    <col min="13594" max="13597" width="7.453125" style="58" bestFit="1" customWidth="1"/>
    <col min="13598" max="13824" width="8.7265625" style="58"/>
    <col min="13825" max="13825" width="10.36328125" style="58" customWidth="1"/>
    <col min="13826" max="13826" width="5" style="58" bestFit="1" customWidth="1"/>
    <col min="13827" max="13827" width="8.26953125" style="58" customWidth="1"/>
    <col min="13828" max="13831" width="7.08984375" style="58" bestFit="1" customWidth="1"/>
    <col min="13832" max="13832" width="5.90625" style="58" customWidth="1"/>
    <col min="13833" max="13839" width="7.08984375" style="58" bestFit="1" customWidth="1"/>
    <col min="13840" max="13843" width="6.54296875" style="58" bestFit="1" customWidth="1"/>
    <col min="13844" max="13844" width="7.08984375" style="58" bestFit="1" customWidth="1"/>
    <col min="13845" max="13845" width="5.08984375" style="58" customWidth="1"/>
    <col min="13846" max="13848" width="8.7265625" style="58"/>
    <col min="13849" max="13849" width="9.1796875" style="58" customWidth="1"/>
    <col min="13850" max="13853" width="7.453125" style="58" bestFit="1" customWidth="1"/>
    <col min="13854" max="14080" width="8.7265625" style="58"/>
    <col min="14081" max="14081" width="10.36328125" style="58" customWidth="1"/>
    <col min="14082" max="14082" width="5" style="58" bestFit="1" customWidth="1"/>
    <col min="14083" max="14083" width="8.26953125" style="58" customWidth="1"/>
    <col min="14084" max="14087" width="7.08984375" style="58" bestFit="1" customWidth="1"/>
    <col min="14088" max="14088" width="5.90625" style="58" customWidth="1"/>
    <col min="14089" max="14095" width="7.08984375" style="58" bestFit="1" customWidth="1"/>
    <col min="14096" max="14099" width="6.54296875" style="58" bestFit="1" customWidth="1"/>
    <col min="14100" max="14100" width="7.08984375" style="58" bestFit="1" customWidth="1"/>
    <col min="14101" max="14101" width="5.08984375" style="58" customWidth="1"/>
    <col min="14102" max="14104" width="8.7265625" style="58"/>
    <col min="14105" max="14105" width="9.1796875" style="58" customWidth="1"/>
    <col min="14106" max="14109" width="7.453125" style="58" bestFit="1" customWidth="1"/>
    <col min="14110" max="14336" width="8.7265625" style="58"/>
    <col min="14337" max="14337" width="10.36328125" style="58" customWidth="1"/>
    <col min="14338" max="14338" width="5" style="58" bestFit="1" customWidth="1"/>
    <col min="14339" max="14339" width="8.26953125" style="58" customWidth="1"/>
    <col min="14340" max="14343" width="7.08984375" style="58" bestFit="1" customWidth="1"/>
    <col min="14344" max="14344" width="5.90625" style="58" customWidth="1"/>
    <col min="14345" max="14351" width="7.08984375" style="58" bestFit="1" customWidth="1"/>
    <col min="14352" max="14355" width="6.54296875" style="58" bestFit="1" customWidth="1"/>
    <col min="14356" max="14356" width="7.08984375" style="58" bestFit="1" customWidth="1"/>
    <col min="14357" max="14357" width="5.08984375" style="58" customWidth="1"/>
    <col min="14358" max="14360" width="8.7265625" style="58"/>
    <col min="14361" max="14361" width="9.1796875" style="58" customWidth="1"/>
    <col min="14362" max="14365" width="7.453125" style="58" bestFit="1" customWidth="1"/>
    <col min="14366" max="14592" width="8.7265625" style="58"/>
    <col min="14593" max="14593" width="10.36328125" style="58" customWidth="1"/>
    <col min="14594" max="14594" width="5" style="58" bestFit="1" customWidth="1"/>
    <col min="14595" max="14595" width="8.26953125" style="58" customWidth="1"/>
    <col min="14596" max="14599" width="7.08984375" style="58" bestFit="1" customWidth="1"/>
    <col min="14600" max="14600" width="5.90625" style="58" customWidth="1"/>
    <col min="14601" max="14607" width="7.08984375" style="58" bestFit="1" customWidth="1"/>
    <col min="14608" max="14611" width="6.54296875" style="58" bestFit="1" customWidth="1"/>
    <col min="14612" max="14612" width="7.08984375" style="58" bestFit="1" customWidth="1"/>
    <col min="14613" max="14613" width="5.08984375" style="58" customWidth="1"/>
    <col min="14614" max="14616" width="8.7265625" style="58"/>
    <col min="14617" max="14617" width="9.1796875" style="58" customWidth="1"/>
    <col min="14618" max="14621" width="7.453125" style="58" bestFit="1" customWidth="1"/>
    <col min="14622" max="14848" width="8.7265625" style="58"/>
    <col min="14849" max="14849" width="10.36328125" style="58" customWidth="1"/>
    <col min="14850" max="14850" width="5" style="58" bestFit="1" customWidth="1"/>
    <col min="14851" max="14851" width="8.26953125" style="58" customWidth="1"/>
    <col min="14852" max="14855" width="7.08984375" style="58" bestFit="1" customWidth="1"/>
    <col min="14856" max="14856" width="5.90625" style="58" customWidth="1"/>
    <col min="14857" max="14863" width="7.08984375" style="58" bestFit="1" customWidth="1"/>
    <col min="14864" max="14867" width="6.54296875" style="58" bestFit="1" customWidth="1"/>
    <col min="14868" max="14868" width="7.08984375" style="58" bestFit="1" customWidth="1"/>
    <col min="14869" max="14869" width="5.08984375" style="58" customWidth="1"/>
    <col min="14870" max="14872" width="8.7265625" style="58"/>
    <col min="14873" max="14873" width="9.1796875" style="58" customWidth="1"/>
    <col min="14874" max="14877" width="7.453125" style="58" bestFit="1" customWidth="1"/>
    <col min="14878" max="15104" width="8.7265625" style="58"/>
    <col min="15105" max="15105" width="10.36328125" style="58" customWidth="1"/>
    <col min="15106" max="15106" width="5" style="58" bestFit="1" customWidth="1"/>
    <col min="15107" max="15107" width="8.26953125" style="58" customWidth="1"/>
    <col min="15108" max="15111" width="7.08984375" style="58" bestFit="1" customWidth="1"/>
    <col min="15112" max="15112" width="5.90625" style="58" customWidth="1"/>
    <col min="15113" max="15119" width="7.08984375" style="58" bestFit="1" customWidth="1"/>
    <col min="15120" max="15123" width="6.54296875" style="58" bestFit="1" customWidth="1"/>
    <col min="15124" max="15124" width="7.08984375" style="58" bestFit="1" customWidth="1"/>
    <col min="15125" max="15125" width="5.08984375" style="58" customWidth="1"/>
    <col min="15126" max="15128" width="8.7265625" style="58"/>
    <col min="15129" max="15129" width="9.1796875" style="58" customWidth="1"/>
    <col min="15130" max="15133" width="7.453125" style="58" bestFit="1" customWidth="1"/>
    <col min="15134" max="15360" width="8.7265625" style="58"/>
    <col min="15361" max="15361" width="10.36328125" style="58" customWidth="1"/>
    <col min="15362" max="15362" width="5" style="58" bestFit="1" customWidth="1"/>
    <col min="15363" max="15363" width="8.26953125" style="58" customWidth="1"/>
    <col min="15364" max="15367" width="7.08984375" style="58" bestFit="1" customWidth="1"/>
    <col min="15368" max="15368" width="5.90625" style="58" customWidth="1"/>
    <col min="15369" max="15375" width="7.08984375" style="58" bestFit="1" customWidth="1"/>
    <col min="15376" max="15379" width="6.54296875" style="58" bestFit="1" customWidth="1"/>
    <col min="15380" max="15380" width="7.08984375" style="58" bestFit="1" customWidth="1"/>
    <col min="15381" max="15381" width="5.08984375" style="58" customWidth="1"/>
    <col min="15382" max="15384" width="8.7265625" style="58"/>
    <col min="15385" max="15385" width="9.1796875" style="58" customWidth="1"/>
    <col min="15386" max="15389" width="7.453125" style="58" bestFit="1" customWidth="1"/>
    <col min="15390" max="15616" width="8.7265625" style="58"/>
    <col min="15617" max="15617" width="10.36328125" style="58" customWidth="1"/>
    <col min="15618" max="15618" width="5" style="58" bestFit="1" customWidth="1"/>
    <col min="15619" max="15619" width="8.26953125" style="58" customWidth="1"/>
    <col min="15620" max="15623" width="7.08984375" style="58" bestFit="1" customWidth="1"/>
    <col min="15624" max="15624" width="5.90625" style="58" customWidth="1"/>
    <col min="15625" max="15631" width="7.08984375" style="58" bestFit="1" customWidth="1"/>
    <col min="15632" max="15635" width="6.54296875" style="58" bestFit="1" customWidth="1"/>
    <col min="15636" max="15636" width="7.08984375" style="58" bestFit="1" customWidth="1"/>
    <col min="15637" max="15637" width="5.08984375" style="58" customWidth="1"/>
    <col min="15638" max="15640" width="8.7265625" style="58"/>
    <col min="15641" max="15641" width="9.1796875" style="58" customWidth="1"/>
    <col min="15642" max="15645" width="7.453125" style="58" bestFit="1" customWidth="1"/>
    <col min="15646" max="15872" width="8.7265625" style="58"/>
    <col min="15873" max="15873" width="10.36328125" style="58" customWidth="1"/>
    <col min="15874" max="15874" width="5" style="58" bestFit="1" customWidth="1"/>
    <col min="15875" max="15875" width="8.26953125" style="58" customWidth="1"/>
    <col min="15876" max="15879" width="7.08984375" style="58" bestFit="1" customWidth="1"/>
    <col min="15880" max="15880" width="5.90625" style="58" customWidth="1"/>
    <col min="15881" max="15887" width="7.08984375" style="58" bestFit="1" customWidth="1"/>
    <col min="15888" max="15891" width="6.54296875" style="58" bestFit="1" customWidth="1"/>
    <col min="15892" max="15892" width="7.08984375" style="58" bestFit="1" customWidth="1"/>
    <col min="15893" max="15893" width="5.08984375" style="58" customWidth="1"/>
    <col min="15894" max="15896" width="8.7265625" style="58"/>
    <col min="15897" max="15897" width="9.1796875" style="58" customWidth="1"/>
    <col min="15898" max="15901" width="7.453125" style="58" bestFit="1" customWidth="1"/>
    <col min="15902" max="16128" width="8.7265625" style="58"/>
    <col min="16129" max="16129" width="10.36328125" style="58" customWidth="1"/>
    <col min="16130" max="16130" width="5" style="58" bestFit="1" customWidth="1"/>
    <col min="16131" max="16131" width="8.26953125" style="58" customWidth="1"/>
    <col min="16132" max="16135" width="7.08984375" style="58" bestFit="1" customWidth="1"/>
    <col min="16136" max="16136" width="5.90625" style="58" customWidth="1"/>
    <col min="16137" max="16143" width="7.08984375" style="58" bestFit="1" customWidth="1"/>
    <col min="16144" max="16147" width="6.54296875" style="58" bestFit="1" customWidth="1"/>
    <col min="16148" max="16148" width="7.08984375" style="58" bestFit="1" customWidth="1"/>
    <col min="16149" max="16149" width="5.08984375" style="58" customWidth="1"/>
    <col min="16150" max="16152" width="8.7265625" style="58"/>
    <col min="16153" max="16153" width="9.1796875" style="58" customWidth="1"/>
    <col min="16154" max="16157" width="7.453125" style="58" bestFit="1" customWidth="1"/>
    <col min="16158" max="16384" width="8.7265625" style="58"/>
  </cols>
  <sheetData>
    <row r="1" spans="1:21" s="58" customFormat="1" ht="27" customHeight="1" x14ac:dyDescent="0.2">
      <c r="A1" s="135" t="s">
        <v>258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spans="1:21" s="58" customFormat="1" x14ac:dyDescent="0.2">
      <c r="U2" s="136" t="s">
        <v>78</v>
      </c>
    </row>
    <row r="3" spans="1:21" s="58" customFormat="1" x14ac:dyDescent="0.2">
      <c r="A3" s="137" t="s">
        <v>114</v>
      </c>
      <c r="B3" s="137" t="s">
        <v>143</v>
      </c>
      <c r="C3" s="137" t="s">
        <v>7</v>
      </c>
      <c r="D3" s="137" t="s">
        <v>259</v>
      </c>
      <c r="E3" s="137"/>
      <c r="F3" s="137"/>
      <c r="G3" s="137" t="s">
        <v>260</v>
      </c>
      <c r="H3" s="137"/>
      <c r="I3" s="137"/>
      <c r="J3" s="137"/>
      <c r="K3" s="137"/>
      <c r="L3" s="137"/>
      <c r="M3" s="137"/>
      <c r="N3" s="137"/>
      <c r="O3" s="137"/>
      <c r="P3" s="137"/>
      <c r="Q3" s="137" t="s">
        <v>261</v>
      </c>
      <c r="R3" s="137"/>
      <c r="S3" s="137"/>
      <c r="T3" s="137"/>
      <c r="U3" s="137" t="s">
        <v>262</v>
      </c>
    </row>
    <row r="4" spans="1:21" s="58" customFormat="1" x14ac:dyDescent="0.2">
      <c r="A4" s="137"/>
      <c r="B4" s="137"/>
      <c r="C4" s="137"/>
      <c r="D4" s="165" t="s">
        <v>263</v>
      </c>
      <c r="E4" s="165" t="s">
        <v>264</v>
      </c>
      <c r="F4" s="165" t="s">
        <v>265</v>
      </c>
      <c r="G4" s="165" t="s">
        <v>266</v>
      </c>
      <c r="H4" s="165" t="s">
        <v>267</v>
      </c>
      <c r="I4" s="165" t="s">
        <v>268</v>
      </c>
      <c r="J4" s="165" t="s">
        <v>269</v>
      </c>
      <c r="K4" s="165" t="s">
        <v>270</v>
      </c>
      <c r="L4" s="165" t="s">
        <v>271</v>
      </c>
      <c r="M4" s="165" t="s">
        <v>272</v>
      </c>
      <c r="N4" s="165" t="s">
        <v>273</v>
      </c>
      <c r="O4" s="165" t="s">
        <v>274</v>
      </c>
      <c r="P4" s="165" t="s">
        <v>275</v>
      </c>
      <c r="Q4" s="165" t="s">
        <v>276</v>
      </c>
      <c r="R4" s="165" t="s">
        <v>277</v>
      </c>
      <c r="S4" s="166" t="s">
        <v>278</v>
      </c>
      <c r="T4" s="167" t="s">
        <v>279</v>
      </c>
      <c r="U4" s="137"/>
    </row>
    <row r="5" spans="1:21" s="58" customFormat="1" ht="14.4" x14ac:dyDescent="0.2">
      <c r="A5" s="137"/>
      <c r="B5" s="137"/>
      <c r="C5" s="168"/>
      <c r="D5" s="169" t="s">
        <v>280</v>
      </c>
      <c r="E5" s="169" t="s">
        <v>280</v>
      </c>
      <c r="F5" s="170" t="s">
        <v>280</v>
      </c>
      <c r="G5" s="171" t="s">
        <v>280</v>
      </c>
      <c r="H5" s="170" t="s">
        <v>280</v>
      </c>
      <c r="I5" s="171" t="s">
        <v>280</v>
      </c>
      <c r="J5" s="169" t="s">
        <v>280</v>
      </c>
      <c r="K5" s="169" t="s">
        <v>280</v>
      </c>
      <c r="L5" s="169" t="s">
        <v>280</v>
      </c>
      <c r="M5" s="170" t="s">
        <v>280</v>
      </c>
      <c r="N5" s="171" t="s">
        <v>280</v>
      </c>
      <c r="O5" s="169" t="s">
        <v>280</v>
      </c>
      <c r="P5" s="169" t="s">
        <v>280</v>
      </c>
      <c r="Q5" s="169" t="s">
        <v>280</v>
      </c>
      <c r="R5" s="169" t="s">
        <v>280</v>
      </c>
      <c r="S5" s="169" t="s">
        <v>280</v>
      </c>
      <c r="T5" s="160"/>
      <c r="U5" s="137"/>
    </row>
    <row r="6" spans="1:21" s="58" customFormat="1" x14ac:dyDescent="0.2">
      <c r="A6" s="137"/>
      <c r="B6" s="137"/>
      <c r="C6" s="137"/>
      <c r="D6" s="172" t="s">
        <v>281</v>
      </c>
      <c r="E6" s="172" t="s">
        <v>282</v>
      </c>
      <c r="F6" s="172" t="s">
        <v>283</v>
      </c>
      <c r="G6" s="172" t="s">
        <v>284</v>
      </c>
      <c r="H6" s="172" t="s">
        <v>285</v>
      </c>
      <c r="I6" s="172" t="s">
        <v>286</v>
      </c>
      <c r="J6" s="172" t="s">
        <v>287</v>
      </c>
      <c r="K6" s="172" t="s">
        <v>288</v>
      </c>
      <c r="L6" s="172" t="s">
        <v>289</v>
      </c>
      <c r="M6" s="172" t="s">
        <v>290</v>
      </c>
      <c r="N6" s="172" t="s">
        <v>291</v>
      </c>
      <c r="O6" s="172" t="s">
        <v>292</v>
      </c>
      <c r="P6" s="172" t="s">
        <v>293</v>
      </c>
      <c r="Q6" s="172" t="s">
        <v>294</v>
      </c>
      <c r="R6" s="172" t="s">
        <v>295</v>
      </c>
      <c r="S6" s="173" t="s">
        <v>296</v>
      </c>
      <c r="T6" s="160"/>
      <c r="U6" s="137"/>
    </row>
    <row r="7" spans="1:21" s="58" customFormat="1" ht="24" customHeight="1" x14ac:dyDescent="0.2">
      <c r="A7" s="160" t="s">
        <v>297</v>
      </c>
      <c r="B7" s="139" t="s">
        <v>298</v>
      </c>
      <c r="C7" s="31">
        <f t="shared" ref="C7:C27" si="0">SUM(D7:U7)</f>
        <v>10944</v>
      </c>
      <c r="D7" s="31">
        <v>1244</v>
      </c>
      <c r="E7" s="31">
        <v>1123</v>
      </c>
      <c r="F7" s="31">
        <v>1075</v>
      </c>
      <c r="G7" s="31">
        <v>1014</v>
      </c>
      <c r="H7" s="31">
        <v>931</v>
      </c>
      <c r="I7" s="31">
        <v>895</v>
      </c>
      <c r="J7" s="31">
        <v>728</v>
      </c>
      <c r="K7" s="31">
        <v>849</v>
      </c>
      <c r="L7" s="31">
        <v>799</v>
      </c>
      <c r="M7" s="31">
        <v>515</v>
      </c>
      <c r="N7" s="31">
        <v>378</v>
      </c>
      <c r="O7" s="31">
        <v>352</v>
      </c>
      <c r="P7" s="31">
        <v>288</v>
      </c>
      <c r="Q7" s="31">
        <v>236</v>
      </c>
      <c r="R7" s="31">
        <v>193</v>
      </c>
      <c r="S7" s="31">
        <v>133</v>
      </c>
      <c r="T7" s="31">
        <v>185</v>
      </c>
      <c r="U7" s="31">
        <v>6</v>
      </c>
    </row>
    <row r="8" spans="1:21" s="58" customFormat="1" ht="24" customHeight="1" x14ac:dyDescent="0.2">
      <c r="A8" s="160"/>
      <c r="B8" s="174" t="s">
        <v>49</v>
      </c>
      <c r="C8" s="48">
        <f t="shared" si="0"/>
        <v>5358</v>
      </c>
      <c r="D8" s="48">
        <v>655</v>
      </c>
      <c r="E8" s="48">
        <v>574</v>
      </c>
      <c r="F8" s="48">
        <v>539</v>
      </c>
      <c r="G8" s="48">
        <v>508</v>
      </c>
      <c r="H8" s="48">
        <v>486</v>
      </c>
      <c r="I8" s="48">
        <v>455</v>
      </c>
      <c r="J8" s="48">
        <v>357</v>
      </c>
      <c r="K8" s="48">
        <v>421</v>
      </c>
      <c r="L8" s="48">
        <v>422</v>
      </c>
      <c r="M8" s="48">
        <v>258</v>
      </c>
      <c r="N8" s="48">
        <v>155</v>
      </c>
      <c r="O8" s="48">
        <v>135</v>
      </c>
      <c r="P8" s="48">
        <v>107</v>
      </c>
      <c r="Q8" s="48">
        <v>96</v>
      </c>
      <c r="R8" s="48">
        <v>72</v>
      </c>
      <c r="S8" s="48">
        <v>45</v>
      </c>
      <c r="T8" s="48">
        <v>70</v>
      </c>
      <c r="U8" s="48">
        <v>3</v>
      </c>
    </row>
    <row r="9" spans="1:21" s="58" customFormat="1" ht="24" customHeight="1" x14ac:dyDescent="0.2">
      <c r="A9" s="160"/>
      <c r="B9" s="153" t="s">
        <v>50</v>
      </c>
      <c r="C9" s="42">
        <f t="shared" si="0"/>
        <v>5586</v>
      </c>
      <c r="D9" s="42">
        <v>589</v>
      </c>
      <c r="E9" s="42">
        <v>549</v>
      </c>
      <c r="F9" s="42">
        <v>536</v>
      </c>
      <c r="G9" s="42">
        <v>506</v>
      </c>
      <c r="H9" s="42">
        <v>445</v>
      </c>
      <c r="I9" s="42">
        <v>440</v>
      </c>
      <c r="J9" s="42">
        <v>371</v>
      </c>
      <c r="K9" s="42">
        <v>428</v>
      </c>
      <c r="L9" s="42">
        <v>377</v>
      </c>
      <c r="M9" s="42">
        <v>257</v>
      </c>
      <c r="N9" s="42">
        <v>223</v>
      </c>
      <c r="O9" s="42">
        <v>217</v>
      </c>
      <c r="P9" s="42">
        <v>181</v>
      </c>
      <c r="Q9" s="42">
        <v>140</v>
      </c>
      <c r="R9" s="42">
        <v>121</v>
      </c>
      <c r="S9" s="42">
        <v>88</v>
      </c>
      <c r="T9" s="42">
        <v>115</v>
      </c>
      <c r="U9" s="42">
        <v>3</v>
      </c>
    </row>
    <row r="10" spans="1:21" s="58" customFormat="1" ht="24" customHeight="1" x14ac:dyDescent="0.2">
      <c r="A10" s="160" t="s">
        <v>299</v>
      </c>
      <c r="B10" s="139" t="s">
        <v>298</v>
      </c>
      <c r="C10" s="31">
        <f t="shared" si="0"/>
        <v>12210</v>
      </c>
      <c r="D10" s="31">
        <v>1154</v>
      </c>
      <c r="E10" s="31">
        <v>1337</v>
      </c>
      <c r="F10" s="31">
        <v>1189</v>
      </c>
      <c r="G10" s="31">
        <v>982</v>
      </c>
      <c r="H10" s="31">
        <v>803</v>
      </c>
      <c r="I10" s="31">
        <v>1002</v>
      </c>
      <c r="J10" s="31">
        <v>1011</v>
      </c>
      <c r="K10" s="31">
        <v>757</v>
      </c>
      <c r="L10" s="31">
        <v>869</v>
      </c>
      <c r="M10" s="31">
        <v>830</v>
      </c>
      <c r="N10" s="31">
        <v>557</v>
      </c>
      <c r="O10" s="31">
        <v>400</v>
      </c>
      <c r="P10" s="31">
        <v>367</v>
      </c>
      <c r="Q10" s="31">
        <v>276</v>
      </c>
      <c r="R10" s="31">
        <v>238</v>
      </c>
      <c r="S10" s="31">
        <v>183</v>
      </c>
      <c r="T10" s="31">
        <v>247</v>
      </c>
      <c r="U10" s="31">
        <v>8</v>
      </c>
    </row>
    <row r="11" spans="1:21" s="58" customFormat="1" ht="24" customHeight="1" x14ac:dyDescent="0.2">
      <c r="A11" s="160"/>
      <c r="B11" s="174" t="s">
        <v>49</v>
      </c>
      <c r="C11" s="48">
        <f t="shared" si="0"/>
        <v>5934</v>
      </c>
      <c r="D11" s="48">
        <v>611</v>
      </c>
      <c r="E11" s="48">
        <v>700</v>
      </c>
      <c r="F11" s="48">
        <v>602</v>
      </c>
      <c r="G11" s="48">
        <v>492</v>
      </c>
      <c r="H11" s="48">
        <v>379</v>
      </c>
      <c r="I11" s="48">
        <v>516</v>
      </c>
      <c r="J11" s="48">
        <v>508</v>
      </c>
      <c r="K11" s="48">
        <v>362</v>
      </c>
      <c r="L11" s="48">
        <v>417</v>
      </c>
      <c r="M11" s="48">
        <v>441</v>
      </c>
      <c r="N11" s="48">
        <v>274</v>
      </c>
      <c r="O11" s="48">
        <v>166</v>
      </c>
      <c r="P11" s="48">
        <v>136</v>
      </c>
      <c r="Q11" s="48">
        <v>100</v>
      </c>
      <c r="R11" s="48">
        <v>97</v>
      </c>
      <c r="S11" s="48">
        <v>60</v>
      </c>
      <c r="T11" s="48">
        <v>71</v>
      </c>
      <c r="U11" s="48">
        <v>2</v>
      </c>
    </row>
    <row r="12" spans="1:21" s="58" customFormat="1" ht="24" customHeight="1" x14ac:dyDescent="0.2">
      <c r="A12" s="160"/>
      <c r="B12" s="153" t="s">
        <v>50</v>
      </c>
      <c r="C12" s="42">
        <f t="shared" si="0"/>
        <v>6276</v>
      </c>
      <c r="D12" s="42">
        <v>543</v>
      </c>
      <c r="E12" s="42">
        <v>637</v>
      </c>
      <c r="F12" s="42">
        <v>587</v>
      </c>
      <c r="G12" s="42">
        <v>490</v>
      </c>
      <c r="H12" s="42">
        <v>424</v>
      </c>
      <c r="I12" s="42">
        <v>486</v>
      </c>
      <c r="J12" s="42">
        <v>503</v>
      </c>
      <c r="K12" s="42">
        <v>395</v>
      </c>
      <c r="L12" s="42">
        <v>452</v>
      </c>
      <c r="M12" s="42">
        <v>389</v>
      </c>
      <c r="N12" s="42">
        <v>283</v>
      </c>
      <c r="O12" s="42">
        <v>234</v>
      </c>
      <c r="P12" s="42">
        <v>231</v>
      </c>
      <c r="Q12" s="42">
        <v>176</v>
      </c>
      <c r="R12" s="42">
        <v>141</v>
      </c>
      <c r="S12" s="42">
        <v>123</v>
      </c>
      <c r="T12" s="42">
        <v>176</v>
      </c>
      <c r="U12" s="42">
        <v>6</v>
      </c>
    </row>
    <row r="13" spans="1:21" s="58" customFormat="1" ht="24" customHeight="1" x14ac:dyDescent="0.2">
      <c r="A13" s="160" t="s">
        <v>300</v>
      </c>
      <c r="B13" s="139" t="s">
        <v>298</v>
      </c>
      <c r="C13" s="31">
        <f t="shared" si="0"/>
        <v>13011</v>
      </c>
      <c r="D13" s="31">
        <v>1028</v>
      </c>
      <c r="E13" s="31">
        <v>1164</v>
      </c>
      <c r="F13" s="31">
        <v>1316</v>
      </c>
      <c r="G13" s="31">
        <v>1115</v>
      </c>
      <c r="H13" s="31">
        <v>832</v>
      </c>
      <c r="I13" s="31">
        <v>933</v>
      </c>
      <c r="J13" s="31">
        <v>1089</v>
      </c>
      <c r="K13" s="31">
        <v>978</v>
      </c>
      <c r="L13" s="31">
        <v>746</v>
      </c>
      <c r="M13" s="31">
        <v>850</v>
      </c>
      <c r="N13" s="31">
        <v>810</v>
      </c>
      <c r="O13" s="31">
        <v>512</v>
      </c>
      <c r="P13" s="31">
        <v>386</v>
      </c>
      <c r="Q13" s="31">
        <v>352</v>
      </c>
      <c r="R13" s="31">
        <v>265</v>
      </c>
      <c r="S13" s="31">
        <v>239</v>
      </c>
      <c r="T13" s="31">
        <v>391</v>
      </c>
      <c r="U13" s="31">
        <v>5</v>
      </c>
    </row>
    <row r="14" spans="1:21" s="58" customFormat="1" ht="24" customHeight="1" x14ac:dyDescent="0.2">
      <c r="A14" s="160"/>
      <c r="B14" s="174" t="s">
        <v>49</v>
      </c>
      <c r="C14" s="48">
        <f t="shared" si="0"/>
        <v>6340</v>
      </c>
      <c r="D14" s="48">
        <v>535</v>
      </c>
      <c r="E14" s="48">
        <v>621</v>
      </c>
      <c r="F14" s="48">
        <v>683</v>
      </c>
      <c r="G14" s="48">
        <v>566</v>
      </c>
      <c r="H14" s="48">
        <v>401</v>
      </c>
      <c r="I14" s="48">
        <v>468</v>
      </c>
      <c r="J14" s="48">
        <v>565</v>
      </c>
      <c r="K14" s="48">
        <v>491</v>
      </c>
      <c r="L14" s="48">
        <v>366</v>
      </c>
      <c r="M14" s="48">
        <v>413</v>
      </c>
      <c r="N14" s="48">
        <v>419</v>
      </c>
      <c r="O14" s="48">
        <v>245</v>
      </c>
      <c r="P14" s="48">
        <v>154</v>
      </c>
      <c r="Q14" s="48">
        <v>129</v>
      </c>
      <c r="R14" s="48">
        <v>90</v>
      </c>
      <c r="S14" s="48">
        <v>89</v>
      </c>
      <c r="T14" s="48">
        <v>101</v>
      </c>
      <c r="U14" s="48">
        <v>4</v>
      </c>
    </row>
    <row r="15" spans="1:21" s="58" customFormat="1" ht="24" customHeight="1" x14ac:dyDescent="0.2">
      <c r="A15" s="160"/>
      <c r="B15" s="153" t="s">
        <v>50</v>
      </c>
      <c r="C15" s="42">
        <f t="shared" si="0"/>
        <v>6671</v>
      </c>
      <c r="D15" s="42">
        <v>493</v>
      </c>
      <c r="E15" s="42">
        <v>543</v>
      </c>
      <c r="F15" s="42">
        <v>633</v>
      </c>
      <c r="G15" s="42">
        <v>549</v>
      </c>
      <c r="H15" s="42">
        <v>431</v>
      </c>
      <c r="I15" s="42">
        <v>465</v>
      </c>
      <c r="J15" s="42">
        <v>524</v>
      </c>
      <c r="K15" s="42">
        <v>487</v>
      </c>
      <c r="L15" s="42">
        <v>380</v>
      </c>
      <c r="M15" s="42">
        <v>437</v>
      </c>
      <c r="N15" s="42">
        <v>391</v>
      </c>
      <c r="O15" s="42">
        <v>267</v>
      </c>
      <c r="P15" s="42">
        <v>232</v>
      </c>
      <c r="Q15" s="42">
        <v>223</v>
      </c>
      <c r="R15" s="42">
        <v>175</v>
      </c>
      <c r="S15" s="42">
        <v>150</v>
      </c>
      <c r="T15" s="42">
        <v>290</v>
      </c>
      <c r="U15" s="42">
        <v>1</v>
      </c>
    </row>
    <row r="16" spans="1:21" s="58" customFormat="1" ht="24" customHeight="1" x14ac:dyDescent="0.2">
      <c r="A16" s="160" t="s">
        <v>301</v>
      </c>
      <c r="B16" s="139" t="s">
        <v>298</v>
      </c>
      <c r="C16" s="31">
        <f t="shared" si="0"/>
        <v>13707</v>
      </c>
      <c r="D16" s="31">
        <v>919</v>
      </c>
      <c r="E16" s="31">
        <v>1088</v>
      </c>
      <c r="F16" s="31">
        <v>1141</v>
      </c>
      <c r="G16" s="31">
        <v>1250</v>
      </c>
      <c r="H16" s="31">
        <v>894</v>
      </c>
      <c r="I16" s="31">
        <v>816</v>
      </c>
      <c r="J16" s="31">
        <v>964</v>
      </c>
      <c r="K16" s="31">
        <v>1142</v>
      </c>
      <c r="L16" s="31">
        <v>964</v>
      </c>
      <c r="M16" s="31">
        <v>785</v>
      </c>
      <c r="N16" s="31">
        <v>838</v>
      </c>
      <c r="O16" s="31">
        <v>784</v>
      </c>
      <c r="P16" s="31">
        <v>514</v>
      </c>
      <c r="Q16" s="31">
        <v>385</v>
      </c>
      <c r="R16" s="31">
        <v>364</v>
      </c>
      <c r="S16" s="31">
        <v>291</v>
      </c>
      <c r="T16" s="31">
        <v>564</v>
      </c>
      <c r="U16" s="31">
        <v>4</v>
      </c>
    </row>
    <row r="17" spans="1:21" s="58" customFormat="1" ht="24" customHeight="1" x14ac:dyDescent="0.2">
      <c r="A17" s="160"/>
      <c r="B17" s="174" t="s">
        <v>49</v>
      </c>
      <c r="C17" s="48">
        <f t="shared" si="0"/>
        <v>6569</v>
      </c>
      <c r="D17" s="48">
        <v>469</v>
      </c>
      <c r="E17" s="48">
        <v>565</v>
      </c>
      <c r="F17" s="48">
        <v>592</v>
      </c>
      <c r="G17" s="48">
        <v>639</v>
      </c>
      <c r="H17" s="48">
        <v>423</v>
      </c>
      <c r="I17" s="48">
        <v>393</v>
      </c>
      <c r="J17" s="48">
        <v>478</v>
      </c>
      <c r="K17" s="48">
        <v>580</v>
      </c>
      <c r="L17" s="48">
        <v>471</v>
      </c>
      <c r="M17" s="48">
        <v>387</v>
      </c>
      <c r="N17" s="48">
        <v>396</v>
      </c>
      <c r="O17" s="48">
        <v>410</v>
      </c>
      <c r="P17" s="48">
        <v>248</v>
      </c>
      <c r="Q17" s="48">
        <v>150</v>
      </c>
      <c r="R17" s="48">
        <v>132</v>
      </c>
      <c r="S17" s="48">
        <v>96</v>
      </c>
      <c r="T17" s="48">
        <v>138</v>
      </c>
      <c r="U17" s="48">
        <v>2</v>
      </c>
    </row>
    <row r="18" spans="1:21" s="58" customFormat="1" ht="24" customHeight="1" x14ac:dyDescent="0.2">
      <c r="A18" s="160"/>
      <c r="B18" s="153" t="s">
        <v>50</v>
      </c>
      <c r="C18" s="42">
        <f t="shared" si="0"/>
        <v>7138</v>
      </c>
      <c r="D18" s="42">
        <v>450</v>
      </c>
      <c r="E18" s="42">
        <v>523</v>
      </c>
      <c r="F18" s="42">
        <v>549</v>
      </c>
      <c r="G18" s="42">
        <v>611</v>
      </c>
      <c r="H18" s="42">
        <v>471</v>
      </c>
      <c r="I18" s="42">
        <v>423</v>
      </c>
      <c r="J18" s="42">
        <v>486</v>
      </c>
      <c r="K18" s="42">
        <v>562</v>
      </c>
      <c r="L18" s="42">
        <v>493</v>
      </c>
      <c r="M18" s="42">
        <v>398</v>
      </c>
      <c r="N18" s="42">
        <v>442</v>
      </c>
      <c r="O18" s="42">
        <v>374</v>
      </c>
      <c r="P18" s="42">
        <v>266</v>
      </c>
      <c r="Q18" s="42">
        <v>235</v>
      </c>
      <c r="R18" s="42">
        <v>232</v>
      </c>
      <c r="S18" s="42">
        <v>195</v>
      </c>
      <c r="T18" s="42">
        <v>426</v>
      </c>
      <c r="U18" s="42">
        <v>2</v>
      </c>
    </row>
    <row r="19" spans="1:21" s="58" customFormat="1" ht="24" customHeight="1" x14ac:dyDescent="0.2">
      <c r="A19" s="160" t="s">
        <v>302</v>
      </c>
      <c r="B19" s="139" t="s">
        <v>298</v>
      </c>
      <c r="C19" s="31">
        <f t="shared" si="0"/>
        <v>15023</v>
      </c>
      <c r="D19" s="31">
        <v>1004</v>
      </c>
      <c r="E19" s="31">
        <v>1026</v>
      </c>
      <c r="F19" s="31">
        <v>1181</v>
      </c>
      <c r="G19" s="31">
        <v>1131</v>
      </c>
      <c r="H19" s="31">
        <v>1094</v>
      </c>
      <c r="I19" s="31">
        <v>1060</v>
      </c>
      <c r="J19" s="31">
        <v>900</v>
      </c>
      <c r="K19" s="31">
        <v>1077</v>
      </c>
      <c r="L19" s="31">
        <v>1168</v>
      </c>
      <c r="M19" s="31">
        <v>989</v>
      </c>
      <c r="N19" s="31">
        <v>791</v>
      </c>
      <c r="O19" s="31">
        <v>868</v>
      </c>
      <c r="P19" s="31">
        <v>797</v>
      </c>
      <c r="Q19" s="31">
        <v>519</v>
      </c>
      <c r="R19" s="31">
        <v>385</v>
      </c>
      <c r="S19" s="31">
        <v>334</v>
      </c>
      <c r="T19" s="31">
        <v>699</v>
      </c>
      <c r="U19" s="175" t="s">
        <v>222</v>
      </c>
    </row>
    <row r="20" spans="1:21" s="58" customFormat="1" ht="24" customHeight="1" x14ac:dyDescent="0.2">
      <c r="A20" s="160"/>
      <c r="B20" s="174" t="s">
        <v>303</v>
      </c>
      <c r="C20" s="48">
        <f t="shared" si="0"/>
        <v>7167</v>
      </c>
      <c r="D20" s="48">
        <v>510</v>
      </c>
      <c r="E20" s="48">
        <v>510</v>
      </c>
      <c r="F20" s="48">
        <v>608</v>
      </c>
      <c r="G20" s="48">
        <v>582</v>
      </c>
      <c r="H20" s="48">
        <v>553</v>
      </c>
      <c r="I20" s="48">
        <v>478</v>
      </c>
      <c r="J20" s="48">
        <v>430</v>
      </c>
      <c r="K20" s="48">
        <v>537</v>
      </c>
      <c r="L20" s="48">
        <v>588</v>
      </c>
      <c r="M20" s="48">
        <v>494</v>
      </c>
      <c r="N20" s="48">
        <v>384</v>
      </c>
      <c r="O20" s="48">
        <v>417</v>
      </c>
      <c r="P20" s="48">
        <v>414</v>
      </c>
      <c r="Q20" s="48">
        <v>233</v>
      </c>
      <c r="R20" s="48">
        <v>142</v>
      </c>
      <c r="S20" s="48">
        <v>114</v>
      </c>
      <c r="T20" s="48">
        <v>173</v>
      </c>
      <c r="U20" s="148" t="s">
        <v>222</v>
      </c>
    </row>
    <row r="21" spans="1:21" s="58" customFormat="1" ht="24" customHeight="1" x14ac:dyDescent="0.2">
      <c r="A21" s="160"/>
      <c r="B21" s="153" t="s">
        <v>50</v>
      </c>
      <c r="C21" s="42">
        <f t="shared" si="0"/>
        <v>7856</v>
      </c>
      <c r="D21" s="42">
        <v>494</v>
      </c>
      <c r="E21" s="42">
        <v>516</v>
      </c>
      <c r="F21" s="42">
        <v>573</v>
      </c>
      <c r="G21" s="42">
        <v>549</v>
      </c>
      <c r="H21" s="42">
        <v>541</v>
      </c>
      <c r="I21" s="42">
        <v>582</v>
      </c>
      <c r="J21" s="42">
        <v>470</v>
      </c>
      <c r="K21" s="42">
        <v>540</v>
      </c>
      <c r="L21" s="42">
        <v>580</v>
      </c>
      <c r="M21" s="42">
        <v>495</v>
      </c>
      <c r="N21" s="42">
        <v>407</v>
      </c>
      <c r="O21" s="42">
        <v>451</v>
      </c>
      <c r="P21" s="42">
        <v>383</v>
      </c>
      <c r="Q21" s="42">
        <v>286</v>
      </c>
      <c r="R21" s="42">
        <v>243</v>
      </c>
      <c r="S21" s="42">
        <v>220</v>
      </c>
      <c r="T21" s="42">
        <v>526</v>
      </c>
      <c r="U21" s="74" t="s">
        <v>222</v>
      </c>
    </row>
    <row r="22" spans="1:21" s="58" customFormat="1" ht="24" customHeight="1" x14ac:dyDescent="0.2">
      <c r="A22" s="160" t="s">
        <v>304</v>
      </c>
      <c r="B22" s="139" t="s">
        <v>298</v>
      </c>
      <c r="C22" s="31">
        <f t="shared" si="0"/>
        <v>15745</v>
      </c>
      <c r="D22" s="31">
        <v>1034</v>
      </c>
      <c r="E22" s="31">
        <v>1025</v>
      </c>
      <c r="F22" s="31">
        <v>1044</v>
      </c>
      <c r="G22" s="31">
        <v>1072</v>
      </c>
      <c r="H22" s="31">
        <v>921</v>
      </c>
      <c r="I22" s="31">
        <v>1174</v>
      </c>
      <c r="J22" s="31">
        <v>1164</v>
      </c>
      <c r="K22" s="31">
        <v>936</v>
      </c>
      <c r="L22" s="31">
        <v>1076</v>
      </c>
      <c r="M22" s="31">
        <v>1126</v>
      </c>
      <c r="N22" s="31">
        <v>990</v>
      </c>
      <c r="O22" s="31">
        <v>742</v>
      </c>
      <c r="P22" s="31">
        <v>873</v>
      </c>
      <c r="Q22" s="31">
        <v>747</v>
      </c>
      <c r="R22" s="31">
        <v>479</v>
      </c>
      <c r="S22" s="31">
        <v>375</v>
      </c>
      <c r="T22" s="31">
        <v>859</v>
      </c>
      <c r="U22" s="31">
        <v>108</v>
      </c>
    </row>
    <row r="23" spans="1:21" s="58" customFormat="1" ht="24" customHeight="1" x14ac:dyDescent="0.2">
      <c r="A23" s="160"/>
      <c r="B23" s="174" t="s">
        <v>49</v>
      </c>
      <c r="C23" s="48">
        <f t="shared" si="0"/>
        <v>7475</v>
      </c>
      <c r="D23" s="48">
        <v>534</v>
      </c>
      <c r="E23" s="48">
        <v>520</v>
      </c>
      <c r="F23" s="48">
        <v>518</v>
      </c>
      <c r="G23" s="48">
        <v>535</v>
      </c>
      <c r="H23" s="48">
        <v>443</v>
      </c>
      <c r="I23" s="48">
        <v>563</v>
      </c>
      <c r="J23" s="48">
        <v>557</v>
      </c>
      <c r="K23" s="48">
        <v>448</v>
      </c>
      <c r="L23" s="48">
        <v>548</v>
      </c>
      <c r="M23" s="48">
        <v>564</v>
      </c>
      <c r="N23" s="48">
        <v>486</v>
      </c>
      <c r="O23" s="48">
        <v>343</v>
      </c>
      <c r="P23" s="48">
        <v>425</v>
      </c>
      <c r="Q23" s="48">
        <v>373</v>
      </c>
      <c r="R23" s="48">
        <v>220</v>
      </c>
      <c r="S23" s="48">
        <v>137</v>
      </c>
      <c r="T23" s="48">
        <v>207</v>
      </c>
      <c r="U23" s="48">
        <v>54</v>
      </c>
    </row>
    <row r="24" spans="1:21" s="58" customFormat="1" ht="24" customHeight="1" x14ac:dyDescent="0.2">
      <c r="A24" s="160"/>
      <c r="B24" s="153" t="s">
        <v>50</v>
      </c>
      <c r="C24" s="42">
        <f t="shared" si="0"/>
        <v>8270</v>
      </c>
      <c r="D24" s="42">
        <v>500</v>
      </c>
      <c r="E24" s="42">
        <v>505</v>
      </c>
      <c r="F24" s="42">
        <v>526</v>
      </c>
      <c r="G24" s="42">
        <v>537</v>
      </c>
      <c r="H24" s="42">
        <v>478</v>
      </c>
      <c r="I24" s="42">
        <v>611</v>
      </c>
      <c r="J24" s="42">
        <v>607</v>
      </c>
      <c r="K24" s="42">
        <v>488</v>
      </c>
      <c r="L24" s="42">
        <v>528</v>
      </c>
      <c r="M24" s="42">
        <v>562</v>
      </c>
      <c r="N24" s="42">
        <v>504</v>
      </c>
      <c r="O24" s="42">
        <v>399</v>
      </c>
      <c r="P24" s="42">
        <v>448</v>
      </c>
      <c r="Q24" s="42">
        <v>374</v>
      </c>
      <c r="R24" s="42">
        <v>259</v>
      </c>
      <c r="S24" s="42">
        <v>238</v>
      </c>
      <c r="T24" s="42">
        <v>652</v>
      </c>
      <c r="U24" s="42">
        <v>54</v>
      </c>
    </row>
    <row r="25" spans="1:21" s="58" customFormat="1" ht="24" customHeight="1" x14ac:dyDescent="0.2">
      <c r="A25" s="160" t="s">
        <v>130</v>
      </c>
      <c r="B25" s="139" t="s">
        <v>298</v>
      </c>
      <c r="C25" s="31">
        <f t="shared" si="0"/>
        <v>15790</v>
      </c>
      <c r="D25" s="31">
        <v>936</v>
      </c>
      <c r="E25" s="31">
        <v>1021</v>
      </c>
      <c r="F25" s="31">
        <v>991</v>
      </c>
      <c r="G25" s="31">
        <v>953</v>
      </c>
      <c r="H25" s="31">
        <v>853</v>
      </c>
      <c r="I25" s="31">
        <v>983</v>
      </c>
      <c r="J25" s="31">
        <v>1229</v>
      </c>
      <c r="K25" s="31">
        <v>1123</v>
      </c>
      <c r="L25" s="31">
        <v>953</v>
      </c>
      <c r="M25" s="31">
        <v>1031</v>
      </c>
      <c r="N25" s="31">
        <v>1091</v>
      </c>
      <c r="O25" s="31">
        <v>959</v>
      </c>
      <c r="P25" s="31">
        <v>739</v>
      </c>
      <c r="Q25" s="31">
        <v>833</v>
      </c>
      <c r="R25" s="31">
        <v>704</v>
      </c>
      <c r="S25" s="31">
        <v>465</v>
      </c>
      <c r="T25" s="31">
        <f>326+282+185+103+30</f>
        <v>926</v>
      </c>
      <c r="U25" s="175" t="s">
        <v>222</v>
      </c>
    </row>
    <row r="26" spans="1:21" s="58" customFormat="1" ht="24" customHeight="1" x14ac:dyDescent="0.2">
      <c r="A26" s="160"/>
      <c r="B26" s="174" t="s">
        <v>49</v>
      </c>
      <c r="C26" s="48">
        <f t="shared" si="0"/>
        <v>7564</v>
      </c>
      <c r="D26" s="48">
        <v>488</v>
      </c>
      <c r="E26" s="48">
        <v>507</v>
      </c>
      <c r="F26" s="48">
        <v>504</v>
      </c>
      <c r="G26" s="48">
        <v>473</v>
      </c>
      <c r="H26" s="48">
        <v>408</v>
      </c>
      <c r="I26" s="48">
        <v>470</v>
      </c>
      <c r="J26" s="48">
        <v>603</v>
      </c>
      <c r="K26" s="48">
        <v>552</v>
      </c>
      <c r="L26" s="48">
        <v>467</v>
      </c>
      <c r="M26" s="48">
        <v>536</v>
      </c>
      <c r="N26" s="48">
        <v>553</v>
      </c>
      <c r="O26" s="48">
        <v>478</v>
      </c>
      <c r="P26" s="48">
        <v>349</v>
      </c>
      <c r="Q26" s="48">
        <v>399</v>
      </c>
      <c r="R26" s="48">
        <v>341</v>
      </c>
      <c r="S26" s="48">
        <v>200</v>
      </c>
      <c r="T26" s="48">
        <f>102+76+44+10+4</f>
        <v>236</v>
      </c>
      <c r="U26" s="148" t="s">
        <v>222</v>
      </c>
    </row>
    <row r="27" spans="1:21" s="58" customFormat="1" ht="24" customHeight="1" x14ac:dyDescent="0.2">
      <c r="A27" s="160"/>
      <c r="B27" s="153" t="s">
        <v>50</v>
      </c>
      <c r="C27" s="42">
        <f t="shared" si="0"/>
        <v>8226</v>
      </c>
      <c r="D27" s="42">
        <v>448</v>
      </c>
      <c r="E27" s="42">
        <v>514</v>
      </c>
      <c r="F27" s="42">
        <v>487</v>
      </c>
      <c r="G27" s="42">
        <v>480</v>
      </c>
      <c r="H27" s="42">
        <v>445</v>
      </c>
      <c r="I27" s="42">
        <v>513</v>
      </c>
      <c r="J27" s="42">
        <v>626</v>
      </c>
      <c r="K27" s="42">
        <v>571</v>
      </c>
      <c r="L27" s="42">
        <v>486</v>
      </c>
      <c r="M27" s="42">
        <v>495</v>
      </c>
      <c r="N27" s="42">
        <v>538</v>
      </c>
      <c r="O27" s="42">
        <v>481</v>
      </c>
      <c r="P27" s="42">
        <v>390</v>
      </c>
      <c r="Q27" s="42">
        <v>434</v>
      </c>
      <c r="R27" s="42">
        <v>363</v>
      </c>
      <c r="S27" s="42">
        <v>265</v>
      </c>
      <c r="T27" s="42">
        <f>224+206+141+93+26</f>
        <v>690</v>
      </c>
      <c r="U27" s="74" t="s">
        <v>222</v>
      </c>
    </row>
    <row r="28" spans="1:21" s="58" customFormat="1" ht="24" customHeight="1" x14ac:dyDescent="0.2">
      <c r="A28" s="160" t="s">
        <v>140</v>
      </c>
      <c r="B28" s="139" t="s">
        <v>305</v>
      </c>
      <c r="C28" s="31">
        <f t="shared" ref="C28:U28" si="1">SUM(C29:C30)</f>
        <v>15951</v>
      </c>
      <c r="D28" s="31">
        <f t="shared" si="1"/>
        <v>850</v>
      </c>
      <c r="E28" s="31">
        <f t="shared" si="1"/>
        <v>920</v>
      </c>
      <c r="F28" s="31">
        <f t="shared" si="1"/>
        <v>1016</v>
      </c>
      <c r="G28" s="31">
        <f t="shared" si="1"/>
        <v>903</v>
      </c>
      <c r="H28" s="31">
        <f t="shared" si="1"/>
        <v>767</v>
      </c>
      <c r="I28" s="31">
        <f t="shared" si="1"/>
        <v>919</v>
      </c>
      <c r="J28" s="31">
        <f t="shared" si="1"/>
        <v>986</v>
      </c>
      <c r="K28" s="31">
        <f t="shared" si="1"/>
        <v>1210</v>
      </c>
      <c r="L28" s="31">
        <f t="shared" si="1"/>
        <v>1076</v>
      </c>
      <c r="M28" s="31">
        <f t="shared" si="1"/>
        <v>982</v>
      </c>
      <c r="N28" s="31">
        <f t="shared" si="1"/>
        <v>1016</v>
      </c>
      <c r="O28" s="31">
        <f t="shared" si="1"/>
        <v>1127</v>
      </c>
      <c r="P28" s="31">
        <f t="shared" si="1"/>
        <v>957</v>
      </c>
      <c r="Q28" s="31">
        <f t="shared" si="1"/>
        <v>746</v>
      </c>
      <c r="R28" s="31">
        <f t="shared" si="1"/>
        <v>791</v>
      </c>
      <c r="S28" s="31">
        <f t="shared" si="1"/>
        <v>682</v>
      </c>
      <c r="T28" s="31">
        <f t="shared" si="1"/>
        <v>1001</v>
      </c>
      <c r="U28" s="31">
        <f t="shared" si="1"/>
        <v>2</v>
      </c>
    </row>
    <row r="29" spans="1:21" s="58" customFormat="1" ht="24" customHeight="1" x14ac:dyDescent="0.2">
      <c r="A29" s="160"/>
      <c r="B29" s="174" t="s">
        <v>8</v>
      </c>
      <c r="C29" s="48">
        <f>SUM(D29:U29)</f>
        <v>7680</v>
      </c>
      <c r="D29" s="48">
        <v>423</v>
      </c>
      <c r="E29" s="48">
        <v>472</v>
      </c>
      <c r="F29" s="48">
        <v>505</v>
      </c>
      <c r="G29" s="48">
        <v>426</v>
      </c>
      <c r="H29" s="48">
        <v>374</v>
      </c>
      <c r="I29" s="48">
        <v>457</v>
      </c>
      <c r="J29" s="48">
        <v>479</v>
      </c>
      <c r="K29" s="48">
        <v>606</v>
      </c>
      <c r="L29" s="48">
        <v>533</v>
      </c>
      <c r="M29" s="48">
        <v>482</v>
      </c>
      <c r="N29" s="48">
        <v>520</v>
      </c>
      <c r="O29" s="48">
        <v>581</v>
      </c>
      <c r="P29" s="48">
        <v>488</v>
      </c>
      <c r="Q29" s="48">
        <v>347</v>
      </c>
      <c r="R29" s="48">
        <v>373</v>
      </c>
      <c r="S29" s="48">
        <v>316</v>
      </c>
      <c r="T29" s="48">
        <v>298</v>
      </c>
      <c r="U29" s="48">
        <v>0</v>
      </c>
    </row>
    <row r="30" spans="1:21" s="58" customFormat="1" ht="24" customHeight="1" x14ac:dyDescent="0.2">
      <c r="A30" s="160"/>
      <c r="B30" s="153" t="s">
        <v>9</v>
      </c>
      <c r="C30" s="42">
        <f>SUM(D30:U30)</f>
        <v>8271</v>
      </c>
      <c r="D30" s="42">
        <v>427</v>
      </c>
      <c r="E30" s="42">
        <v>448</v>
      </c>
      <c r="F30" s="42">
        <v>511</v>
      </c>
      <c r="G30" s="42">
        <v>477</v>
      </c>
      <c r="H30" s="42">
        <v>393</v>
      </c>
      <c r="I30" s="42">
        <v>462</v>
      </c>
      <c r="J30" s="42">
        <v>507</v>
      </c>
      <c r="K30" s="42">
        <v>604</v>
      </c>
      <c r="L30" s="42">
        <v>543</v>
      </c>
      <c r="M30" s="42">
        <v>500</v>
      </c>
      <c r="N30" s="42">
        <v>496</v>
      </c>
      <c r="O30" s="42">
        <v>546</v>
      </c>
      <c r="P30" s="42">
        <v>469</v>
      </c>
      <c r="Q30" s="42">
        <v>399</v>
      </c>
      <c r="R30" s="42">
        <v>418</v>
      </c>
      <c r="S30" s="42">
        <v>366</v>
      </c>
      <c r="T30" s="42">
        <v>703</v>
      </c>
      <c r="U30" s="42">
        <v>2</v>
      </c>
    </row>
    <row r="31" spans="1:21" s="58" customFormat="1" ht="24" customHeight="1" x14ac:dyDescent="0.2">
      <c r="A31" s="160" t="s">
        <v>141</v>
      </c>
      <c r="B31" s="139" t="s">
        <v>305</v>
      </c>
      <c r="C31" s="31">
        <f t="shared" ref="C31:U31" si="2">SUM(C32:C33)</f>
        <v>16148</v>
      </c>
      <c r="D31" s="31">
        <f t="shared" si="2"/>
        <v>882</v>
      </c>
      <c r="E31" s="31">
        <f t="shared" si="2"/>
        <v>893</v>
      </c>
      <c r="F31" s="31">
        <f t="shared" si="2"/>
        <v>924</v>
      </c>
      <c r="G31" s="31">
        <f t="shared" si="2"/>
        <v>959</v>
      </c>
      <c r="H31" s="31">
        <f t="shared" si="2"/>
        <v>731</v>
      </c>
      <c r="I31" s="31">
        <f t="shared" si="2"/>
        <v>791</v>
      </c>
      <c r="J31" s="31">
        <f t="shared" si="2"/>
        <v>950</v>
      </c>
      <c r="K31" s="31">
        <f t="shared" si="2"/>
        <v>1018</v>
      </c>
      <c r="L31" s="31">
        <f t="shared" si="2"/>
        <v>1242</v>
      </c>
      <c r="M31" s="31">
        <f t="shared" si="2"/>
        <v>1114</v>
      </c>
      <c r="N31" s="31">
        <f t="shared" si="2"/>
        <v>959</v>
      </c>
      <c r="O31" s="31">
        <f t="shared" si="2"/>
        <v>1003</v>
      </c>
      <c r="P31" s="31">
        <f t="shared" si="2"/>
        <v>1060</v>
      </c>
      <c r="Q31" s="31">
        <f t="shared" si="2"/>
        <v>910</v>
      </c>
      <c r="R31" s="31">
        <f t="shared" si="2"/>
        <v>691</v>
      </c>
      <c r="S31" s="31">
        <f t="shared" si="2"/>
        <v>719</v>
      </c>
      <c r="T31" s="31">
        <f t="shared" si="2"/>
        <v>1232</v>
      </c>
      <c r="U31" s="31">
        <f t="shared" si="2"/>
        <v>70</v>
      </c>
    </row>
    <row r="32" spans="1:21" s="58" customFormat="1" ht="24" customHeight="1" x14ac:dyDescent="0.2">
      <c r="A32" s="160"/>
      <c r="B32" s="174" t="s">
        <v>8</v>
      </c>
      <c r="C32" s="48">
        <f>SUM(D32:U32)</f>
        <v>7780</v>
      </c>
      <c r="D32" s="48">
        <v>419</v>
      </c>
      <c r="E32" s="48">
        <v>445</v>
      </c>
      <c r="F32" s="48">
        <v>469</v>
      </c>
      <c r="G32" s="48">
        <v>494</v>
      </c>
      <c r="H32" s="48">
        <v>339</v>
      </c>
      <c r="I32" s="48">
        <v>383</v>
      </c>
      <c r="J32" s="48">
        <v>461</v>
      </c>
      <c r="K32" s="48">
        <v>481</v>
      </c>
      <c r="L32" s="48">
        <v>629</v>
      </c>
      <c r="M32" s="48">
        <v>553</v>
      </c>
      <c r="N32" s="48">
        <v>473</v>
      </c>
      <c r="O32" s="48">
        <v>521</v>
      </c>
      <c r="P32" s="48">
        <v>536</v>
      </c>
      <c r="Q32" s="48">
        <v>456</v>
      </c>
      <c r="R32" s="48">
        <v>313</v>
      </c>
      <c r="S32" s="48">
        <v>334</v>
      </c>
      <c r="T32" s="48">
        <v>436</v>
      </c>
      <c r="U32" s="148">
        <v>38</v>
      </c>
    </row>
    <row r="33" spans="1:24" s="58" customFormat="1" ht="24" customHeight="1" x14ac:dyDescent="0.2">
      <c r="A33" s="160"/>
      <c r="B33" s="153" t="s">
        <v>9</v>
      </c>
      <c r="C33" s="42">
        <f>SUM(D33:U33)</f>
        <v>8368</v>
      </c>
      <c r="D33" s="42">
        <v>463</v>
      </c>
      <c r="E33" s="42">
        <v>448</v>
      </c>
      <c r="F33" s="42">
        <v>455</v>
      </c>
      <c r="G33" s="42">
        <v>465</v>
      </c>
      <c r="H33" s="42">
        <v>392</v>
      </c>
      <c r="I33" s="42">
        <v>408</v>
      </c>
      <c r="J33" s="42">
        <v>489</v>
      </c>
      <c r="K33" s="42">
        <v>537</v>
      </c>
      <c r="L33" s="42">
        <v>613</v>
      </c>
      <c r="M33" s="42">
        <v>561</v>
      </c>
      <c r="N33" s="42">
        <v>486</v>
      </c>
      <c r="O33" s="42">
        <v>482</v>
      </c>
      <c r="P33" s="42">
        <v>524</v>
      </c>
      <c r="Q33" s="42">
        <v>454</v>
      </c>
      <c r="R33" s="42">
        <v>378</v>
      </c>
      <c r="S33" s="42">
        <v>385</v>
      </c>
      <c r="T33" s="42">
        <v>796</v>
      </c>
      <c r="U33" s="74">
        <v>32</v>
      </c>
    </row>
    <row r="34" spans="1:24" s="58" customFormat="1" ht="24" customHeight="1" x14ac:dyDescent="0.2">
      <c r="A34" s="160" t="s">
        <v>381</v>
      </c>
      <c r="B34" s="139" t="s">
        <v>305</v>
      </c>
      <c r="C34" s="31">
        <f>SUM(C35:C36)</f>
        <v>17969</v>
      </c>
      <c r="D34" s="31">
        <f>SUM(D35:D36)</f>
        <v>916</v>
      </c>
      <c r="E34" s="31">
        <f t="shared" ref="E34:U34" si="3">SUM(E35:E36)</f>
        <v>1066</v>
      </c>
      <c r="F34" s="31">
        <f t="shared" si="3"/>
        <v>991</v>
      </c>
      <c r="G34" s="31">
        <f t="shared" si="3"/>
        <v>964</v>
      </c>
      <c r="H34" s="31">
        <f t="shared" si="3"/>
        <v>830</v>
      </c>
      <c r="I34" s="31">
        <f t="shared" si="3"/>
        <v>806</v>
      </c>
      <c r="J34" s="31">
        <f t="shared" si="3"/>
        <v>960</v>
      </c>
      <c r="K34" s="31">
        <f t="shared" si="3"/>
        <v>1120</v>
      </c>
      <c r="L34" s="31">
        <f t="shared" si="3"/>
        <v>1204</v>
      </c>
      <c r="M34" s="31">
        <f t="shared" si="3"/>
        <v>1379</v>
      </c>
      <c r="N34" s="31">
        <f t="shared" si="3"/>
        <v>1167</v>
      </c>
      <c r="O34" s="31">
        <f t="shared" si="3"/>
        <v>1042</v>
      </c>
      <c r="P34" s="31">
        <f t="shared" si="3"/>
        <v>1056</v>
      </c>
      <c r="Q34" s="31">
        <f t="shared" si="3"/>
        <v>1121</v>
      </c>
      <c r="R34" s="31">
        <f t="shared" si="3"/>
        <v>926</v>
      </c>
      <c r="S34" s="31">
        <f t="shared" si="3"/>
        <v>657</v>
      </c>
      <c r="T34" s="31">
        <f t="shared" si="3"/>
        <v>1590</v>
      </c>
      <c r="U34" s="31">
        <f t="shared" si="3"/>
        <v>174</v>
      </c>
    </row>
    <row r="35" spans="1:24" s="58" customFormat="1" ht="24" customHeight="1" x14ac:dyDescent="0.2">
      <c r="A35" s="160"/>
      <c r="B35" s="174" t="s">
        <v>8</v>
      </c>
      <c r="C35" s="48">
        <f>SUM(D35:U35)</f>
        <v>8667</v>
      </c>
      <c r="D35" s="48">
        <v>469</v>
      </c>
      <c r="E35" s="48">
        <v>499</v>
      </c>
      <c r="F35" s="48">
        <v>506</v>
      </c>
      <c r="G35" s="48">
        <v>489</v>
      </c>
      <c r="H35" s="48">
        <v>402</v>
      </c>
      <c r="I35" s="48">
        <v>381</v>
      </c>
      <c r="J35" s="48">
        <v>442</v>
      </c>
      <c r="K35" s="48">
        <v>542</v>
      </c>
      <c r="L35" s="48">
        <v>575</v>
      </c>
      <c r="M35" s="48">
        <v>693</v>
      </c>
      <c r="N35" s="48">
        <v>576</v>
      </c>
      <c r="O35" s="48">
        <v>509</v>
      </c>
      <c r="P35" s="48">
        <v>547</v>
      </c>
      <c r="Q35" s="48">
        <v>571</v>
      </c>
      <c r="R35" s="48">
        <v>461</v>
      </c>
      <c r="S35" s="48">
        <v>293</v>
      </c>
      <c r="T35" s="48">
        <v>600</v>
      </c>
      <c r="U35" s="148">
        <v>112</v>
      </c>
    </row>
    <row r="36" spans="1:24" s="58" customFormat="1" ht="24" customHeight="1" x14ac:dyDescent="0.2">
      <c r="A36" s="160"/>
      <c r="B36" s="153" t="s">
        <v>9</v>
      </c>
      <c r="C36" s="42">
        <f>SUM(D36:U36)</f>
        <v>9302</v>
      </c>
      <c r="D36" s="42">
        <v>447</v>
      </c>
      <c r="E36" s="42">
        <v>567</v>
      </c>
      <c r="F36" s="42">
        <v>485</v>
      </c>
      <c r="G36" s="42">
        <v>475</v>
      </c>
      <c r="H36" s="42">
        <v>428</v>
      </c>
      <c r="I36" s="42">
        <v>425</v>
      </c>
      <c r="J36" s="42">
        <v>518</v>
      </c>
      <c r="K36" s="42">
        <v>578</v>
      </c>
      <c r="L36" s="42">
        <v>629</v>
      </c>
      <c r="M36" s="42">
        <v>686</v>
      </c>
      <c r="N36" s="42">
        <v>591</v>
      </c>
      <c r="O36" s="42">
        <v>533</v>
      </c>
      <c r="P36" s="42">
        <v>509</v>
      </c>
      <c r="Q36" s="42">
        <v>550</v>
      </c>
      <c r="R36" s="42">
        <v>465</v>
      </c>
      <c r="S36" s="42">
        <v>364</v>
      </c>
      <c r="T36" s="42">
        <v>990</v>
      </c>
      <c r="U36" s="74">
        <v>62</v>
      </c>
    </row>
    <row r="37" spans="1:24" s="58" customFormat="1" ht="24" customHeight="1" x14ac:dyDescent="0.2">
      <c r="U37" s="176" t="s">
        <v>102</v>
      </c>
      <c r="V37" s="52"/>
      <c r="W37" s="52"/>
      <c r="X37" s="52"/>
    </row>
    <row r="38" spans="1:24" s="58" customFormat="1" ht="24" customHeight="1" x14ac:dyDescent="0.2"/>
    <row r="39" spans="1:24" s="58" customFormat="1" ht="24" customHeight="1" x14ac:dyDescent="0.2"/>
  </sheetData>
  <mergeCells count="19">
    <mergeCell ref="A25:A27"/>
    <mergeCell ref="A28:A30"/>
    <mergeCell ref="A31:A33"/>
    <mergeCell ref="A34:A36"/>
    <mergeCell ref="A7:A9"/>
    <mergeCell ref="A10:A12"/>
    <mergeCell ref="A13:A15"/>
    <mergeCell ref="A16:A18"/>
    <mergeCell ref="A19:A21"/>
    <mergeCell ref="A22:A24"/>
    <mergeCell ref="A1:U1"/>
    <mergeCell ref="A3:A6"/>
    <mergeCell ref="B3:B6"/>
    <mergeCell ref="C3:C6"/>
    <mergeCell ref="D3:F3"/>
    <mergeCell ref="G3:P3"/>
    <mergeCell ref="Q3:T3"/>
    <mergeCell ref="U3:U6"/>
    <mergeCell ref="T4:T6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5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11</vt:i4>
      </vt:variant>
    </vt:vector>
  </HeadingPairs>
  <TitlesOfParts>
    <vt:vector size="29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'2-1'!Print_Area</vt:lpstr>
      <vt:lpstr>'2-10'!Print_Area</vt:lpstr>
      <vt:lpstr>'2-11'!Print_Area</vt:lpstr>
      <vt:lpstr>'2-12'!Print_Area</vt:lpstr>
      <vt:lpstr>'2-18'!Print_Area</vt:lpstr>
      <vt:lpstr>'2-2'!Print_Area</vt:lpstr>
      <vt:lpstr>'2-3'!Print_Area</vt:lpstr>
      <vt:lpstr>'2-6'!Print_Area</vt:lpstr>
      <vt:lpstr>'2-7'!Print_Area</vt:lpstr>
      <vt:lpstr>'2-8'!Print_Area</vt:lpstr>
      <vt:lpstr>'2-9'!Print_Area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2026-03-30T08:17:39Z</cp:lastPrinted>
  <dcterms:created xsi:type="dcterms:W3CDTF">2024-10-10T07:37:48Z</dcterms:created>
  <dcterms:modified xsi:type="dcterms:W3CDTF">2026-03-30T08:32:39Z</dcterms:modified>
</cp:coreProperties>
</file>