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5A827568-D336-4515-82B2-DF79EDCB4343}" xr6:coauthVersionLast="36" xr6:coauthVersionMax="47" xr10:uidLastSave="{00000000-0000-0000-0000-000000000000}"/>
  <bookViews>
    <workbookView xWindow="-108" yWindow="-108" windowWidth="23256" windowHeight="12456" tabRatio="900" activeTab="11" xr2:uid="{00000000-000D-0000-FFFF-FFFF00000000}"/>
  </bookViews>
  <sheets>
    <sheet name="10-1" sheetId="22" r:id="rId1"/>
    <sheet name="10-2" sheetId="23" r:id="rId2"/>
    <sheet name="10-3" sheetId="28" r:id="rId3"/>
    <sheet name="10-4" sheetId="24" r:id="rId4"/>
    <sheet name="10-5" sheetId="25" r:id="rId5"/>
    <sheet name="10-6" sheetId="14" r:id="rId6"/>
    <sheet name="10-7" sheetId="8" r:id="rId7"/>
    <sheet name="10-8" sheetId="9" r:id="rId8"/>
    <sheet name="10-9" sheetId="12" r:id="rId9"/>
    <sheet name="10-10" sheetId="15" r:id="rId10"/>
    <sheet name="10-11" sheetId="16" r:id="rId11"/>
    <sheet name="10-12" sheetId="17" r:id="rId12"/>
    <sheet name="10-13" sheetId="18" r:id="rId13"/>
    <sheet name="10-14" sheetId="19" r:id="rId14"/>
    <sheet name="10-15" sheetId="27" r:id="rId15"/>
    <sheet name="10-16" sheetId="20" r:id="rId16"/>
    <sheet name="10-17" sheetId="21" r:id="rId17"/>
  </sheets>
  <definedNames>
    <definedName name="_xlnm.Print_Area" localSheetId="11">'10-12'!$A$1:$K$48</definedName>
    <definedName name="_xlnm.Print_Area" localSheetId="14">'10-15'!$A$1:$E$40</definedName>
    <definedName name="_xlnm.Print_Area" localSheetId="15">'10-16'!$A$1:$I$18</definedName>
    <definedName name="_xlnm.Print_Area" localSheetId="2">'10-3'!$A$1:$T$29</definedName>
    <definedName name="_xlnm.Print_Area" localSheetId="5">'10-6'!$A$1:$O$44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8" l="1"/>
  <c r="C17" i="28"/>
  <c r="C5" i="28"/>
  <c r="T27" i="28" l="1"/>
  <c r="T26" i="28"/>
  <c r="T25" i="28"/>
  <c r="T24" i="28"/>
  <c r="T23" i="28"/>
  <c r="T22" i="28"/>
  <c r="T21" i="28"/>
  <c r="T19" i="28"/>
  <c r="T18" i="28"/>
  <c r="Q26" i="28"/>
  <c r="Q25" i="28"/>
  <c r="Q24" i="28"/>
  <c r="Q23" i="28"/>
  <c r="Q22" i="28"/>
  <c r="Q21" i="28"/>
  <c r="Q19" i="28"/>
  <c r="Q18" i="28"/>
  <c r="T20" i="28"/>
  <c r="Q20" i="28"/>
  <c r="N20" i="28"/>
  <c r="K20" i="28"/>
  <c r="E20" i="28"/>
  <c r="R17" i="28" l="1"/>
  <c r="O17" i="28"/>
  <c r="L17" i="28"/>
  <c r="I17" i="28"/>
  <c r="G17" i="28"/>
  <c r="F17" i="28"/>
  <c r="E25" i="28"/>
  <c r="H16" i="28"/>
  <c r="H15" i="28"/>
  <c r="H14" i="28"/>
  <c r="H13" i="28"/>
  <c r="E13" i="28"/>
  <c r="H12" i="28"/>
  <c r="N11" i="28"/>
  <c r="H11" i="28"/>
  <c r="N10" i="28"/>
  <c r="H10" i="28"/>
  <c r="H9" i="28"/>
  <c r="H8" i="28"/>
  <c r="E8" i="28"/>
  <c r="N7" i="28"/>
  <c r="H7" i="28"/>
  <c r="N6" i="28"/>
  <c r="H6" i="28"/>
  <c r="S5" i="28"/>
  <c r="R5" i="28"/>
  <c r="P5" i="28"/>
  <c r="O5" i="28"/>
  <c r="L5" i="28"/>
  <c r="J5" i="28"/>
  <c r="K15" i="28" s="1"/>
  <c r="I5" i="28"/>
  <c r="F5" i="28"/>
  <c r="E14" i="28"/>
  <c r="F28" i="28" l="1"/>
  <c r="H20" i="28"/>
  <c r="Q12" i="28"/>
  <c r="Q16" i="28"/>
  <c r="Q15" i="28"/>
  <c r="Q6" i="28"/>
  <c r="Q13" i="28"/>
  <c r="Q11" i="28"/>
  <c r="Q10" i="28"/>
  <c r="Q9" i="28"/>
  <c r="Q8" i="28"/>
  <c r="Q7" i="28"/>
  <c r="Q14" i="28"/>
  <c r="I28" i="28"/>
  <c r="R28" i="28"/>
  <c r="T9" i="28"/>
  <c r="T13" i="28"/>
  <c r="T11" i="28"/>
  <c r="T10" i="28"/>
  <c r="T16" i="28"/>
  <c r="T8" i="28"/>
  <c r="T15" i="28"/>
  <c r="T7" i="28"/>
  <c r="T14" i="28"/>
  <c r="T6" i="28"/>
  <c r="T12" i="28"/>
  <c r="H5" i="28"/>
  <c r="K10" i="28"/>
  <c r="H21" i="28"/>
  <c r="H24" i="28"/>
  <c r="K21" i="28"/>
  <c r="H25" i="28"/>
  <c r="K7" i="28"/>
  <c r="K9" i="28"/>
  <c r="K14" i="28"/>
  <c r="N14" i="28"/>
  <c r="N21" i="28"/>
  <c r="K25" i="28"/>
  <c r="N22" i="28"/>
  <c r="N25" i="28"/>
  <c r="K6" i="28"/>
  <c r="N15" i="28"/>
  <c r="N26" i="28"/>
  <c r="E19" i="28"/>
  <c r="E9" i="28"/>
  <c r="K11" i="28"/>
  <c r="K13" i="28"/>
  <c r="H19" i="28"/>
  <c r="E24" i="28"/>
  <c r="L28" i="28"/>
  <c r="E12" i="28"/>
  <c r="E16" i="28"/>
  <c r="K24" i="28"/>
  <c r="N9" i="28"/>
  <c r="N13" i="28"/>
  <c r="H18" i="28"/>
  <c r="N19" i="28"/>
  <c r="H23" i="28"/>
  <c r="N24" i="28"/>
  <c r="N27" i="28"/>
  <c r="E18" i="28"/>
  <c r="E7" i="28"/>
  <c r="K8" i="28"/>
  <c r="E11" i="28"/>
  <c r="K12" i="28"/>
  <c r="E15" i="28"/>
  <c r="K16" i="28"/>
  <c r="K18" i="28"/>
  <c r="E22" i="28"/>
  <c r="K23" i="28"/>
  <c r="E26" i="28"/>
  <c r="K19" i="28"/>
  <c r="E23" i="28"/>
  <c r="K27" i="28"/>
  <c r="N8" i="28"/>
  <c r="N12" i="28"/>
  <c r="N16" i="28"/>
  <c r="N18" i="28"/>
  <c r="H22" i="28"/>
  <c r="N23" i="28"/>
  <c r="H26" i="28"/>
  <c r="E6" i="28"/>
  <c r="E10" i="28"/>
  <c r="E21" i="28"/>
  <c r="K22" i="28"/>
  <c r="K26" i="28"/>
  <c r="E39" i="18"/>
  <c r="E38" i="18"/>
  <c r="E33" i="18"/>
  <c r="E32" i="18"/>
  <c r="E27" i="18"/>
  <c r="E26" i="18"/>
  <c r="E21" i="18"/>
  <c r="E20" i="18"/>
  <c r="E15" i="18"/>
  <c r="E14" i="18"/>
  <c r="E9" i="18"/>
  <c r="E8" i="18"/>
  <c r="D8" i="18"/>
  <c r="Q5" i="28" l="1"/>
  <c r="K5" i="28"/>
  <c r="N17" i="28"/>
  <c r="Q17" i="28"/>
  <c r="N5" i="28"/>
  <c r="T5" i="28"/>
  <c r="T17" i="28"/>
  <c r="K17" i="28"/>
  <c r="H17" i="28"/>
  <c r="E17" i="28"/>
  <c r="E5" i="28"/>
  <c r="D39" i="27"/>
  <c r="C39" i="27"/>
  <c r="E37" i="27"/>
  <c r="E34" i="27"/>
  <c r="E39" i="27" s="1"/>
  <c r="D33" i="27"/>
  <c r="C33" i="27"/>
  <c r="E31" i="27"/>
  <c r="E28" i="27"/>
  <c r="E33" i="27" s="1"/>
  <c r="D27" i="27"/>
  <c r="C27" i="27"/>
  <c r="E25" i="27"/>
  <c r="E22" i="27"/>
  <c r="E27" i="27" s="1"/>
  <c r="D21" i="27"/>
  <c r="C21" i="27"/>
  <c r="E19" i="27"/>
  <c r="E16" i="27"/>
  <c r="D15" i="27"/>
  <c r="C15" i="27"/>
  <c r="E13" i="27"/>
  <c r="E10" i="27"/>
  <c r="E15" i="27" s="1"/>
  <c r="D9" i="27"/>
  <c r="C9" i="27"/>
  <c r="E7" i="27"/>
  <c r="E4" i="27"/>
  <c r="E21" i="27" l="1"/>
  <c r="E9" i="27"/>
  <c r="H11" i="25"/>
  <c r="E11" i="25"/>
  <c r="H10" i="25"/>
  <c r="E10" i="25"/>
  <c r="H9" i="25"/>
  <c r="E9" i="25"/>
  <c r="H8" i="25"/>
  <c r="E8" i="25"/>
  <c r="H7" i="25"/>
  <c r="E7" i="25"/>
  <c r="H6" i="25"/>
  <c r="E6" i="25"/>
  <c r="C11" i="24"/>
  <c r="B11" i="24"/>
  <c r="C10" i="24"/>
  <c r="B10" i="24"/>
  <c r="C9" i="24"/>
  <c r="B9" i="24"/>
  <c r="C8" i="24"/>
  <c r="B8" i="24"/>
  <c r="C7" i="24"/>
  <c r="B7" i="24"/>
  <c r="C6" i="24"/>
  <c r="B6" i="24"/>
  <c r="G24" i="23"/>
  <c r="E24" i="23"/>
  <c r="C24" i="23"/>
  <c r="B24" i="23"/>
  <c r="F23" i="23"/>
  <c r="D23" i="23"/>
  <c r="F22" i="23"/>
  <c r="D22" i="23"/>
  <c r="F21" i="23"/>
  <c r="D21" i="23"/>
  <c r="F20" i="23"/>
  <c r="D20" i="23"/>
  <c r="F19" i="23"/>
  <c r="D19" i="23"/>
  <c r="F18" i="23"/>
  <c r="D18" i="23"/>
  <c r="F17" i="23"/>
  <c r="D17" i="23"/>
  <c r="F16" i="23"/>
  <c r="D16" i="23"/>
  <c r="F15" i="23"/>
  <c r="D15" i="23"/>
  <c r="F14" i="23"/>
  <c r="D14" i="23"/>
  <c r="F13" i="23"/>
  <c r="D13" i="23"/>
  <c r="F12" i="23"/>
  <c r="D12" i="23"/>
  <c r="F11" i="23"/>
  <c r="D11" i="23"/>
  <c r="F10" i="23"/>
  <c r="D10" i="23"/>
  <c r="F9" i="23"/>
  <c r="D9" i="23"/>
  <c r="F8" i="23"/>
  <c r="D8" i="23"/>
  <c r="F7" i="23"/>
  <c r="D7" i="23"/>
  <c r="F6" i="23"/>
  <c r="D6" i="23"/>
  <c r="F5" i="23"/>
  <c r="D5" i="23"/>
  <c r="D24" i="23" l="1"/>
  <c r="F24" i="23"/>
  <c r="G10" i="22"/>
  <c r="F10" i="22"/>
  <c r="G9" i="22"/>
  <c r="F9" i="22"/>
  <c r="G8" i="22"/>
  <c r="F8" i="22"/>
  <c r="G7" i="22"/>
  <c r="F7" i="22"/>
  <c r="G6" i="22"/>
  <c r="F6" i="22"/>
  <c r="G5" i="22"/>
  <c r="F5" i="22"/>
  <c r="H4" i="21" l="1"/>
  <c r="G4" i="21"/>
  <c r="F4" i="21"/>
  <c r="E4" i="21"/>
  <c r="D4" i="21"/>
  <c r="C4" i="21"/>
  <c r="E21" i="19"/>
  <c r="D21" i="19"/>
  <c r="C21" i="19"/>
  <c r="F20" i="19"/>
  <c r="F19" i="19"/>
  <c r="E18" i="19"/>
  <c r="D18" i="19"/>
  <c r="C18" i="19"/>
  <c r="F17" i="19"/>
  <c r="F16" i="19"/>
  <c r="F18" i="19" s="1"/>
  <c r="E15" i="19"/>
  <c r="D15" i="19"/>
  <c r="C15" i="19"/>
  <c r="F14" i="19"/>
  <c r="F13" i="19"/>
  <c r="F15" i="19" s="1"/>
  <c r="E12" i="19"/>
  <c r="D12" i="19"/>
  <c r="C12" i="19"/>
  <c r="F11" i="19"/>
  <c r="F10" i="19"/>
  <c r="E9" i="19"/>
  <c r="D9" i="19"/>
  <c r="C9" i="19"/>
  <c r="F8" i="19"/>
  <c r="F7" i="19"/>
  <c r="F9" i="19" s="1"/>
  <c r="E6" i="19"/>
  <c r="D6" i="19"/>
  <c r="C6" i="19"/>
  <c r="F5" i="19"/>
  <c r="F4" i="19"/>
  <c r="F6" i="19" s="1"/>
  <c r="J39" i="18"/>
  <c r="I39" i="18"/>
  <c r="H39" i="18"/>
  <c r="G39" i="18"/>
  <c r="F39" i="18"/>
  <c r="D39" i="18"/>
  <c r="J38" i="18"/>
  <c r="I38" i="18"/>
  <c r="H38" i="18"/>
  <c r="G38" i="18"/>
  <c r="F38" i="18"/>
  <c r="D38" i="18"/>
  <c r="K38" i="18" s="1"/>
  <c r="K37" i="18"/>
  <c r="K36" i="18"/>
  <c r="K35" i="18"/>
  <c r="K34" i="18"/>
  <c r="J33" i="18"/>
  <c r="I33" i="18"/>
  <c r="H33" i="18"/>
  <c r="G33" i="18"/>
  <c r="F33" i="18"/>
  <c r="D33" i="18"/>
  <c r="J32" i="18"/>
  <c r="I32" i="18"/>
  <c r="H32" i="18"/>
  <c r="G32" i="18"/>
  <c r="F32" i="18"/>
  <c r="D32" i="18"/>
  <c r="K32" i="18" s="1"/>
  <c r="K31" i="18"/>
  <c r="K30" i="18"/>
  <c r="K29" i="18"/>
  <c r="K28" i="18"/>
  <c r="J27" i="18"/>
  <c r="I27" i="18"/>
  <c r="H27" i="18"/>
  <c r="G27" i="18"/>
  <c r="F27" i="18"/>
  <c r="D27" i="18"/>
  <c r="J26" i="18"/>
  <c r="I26" i="18"/>
  <c r="H26" i="18"/>
  <c r="G26" i="18"/>
  <c r="F26" i="18"/>
  <c r="D26" i="18"/>
  <c r="K26" i="18" s="1"/>
  <c r="K25" i="18"/>
  <c r="K24" i="18"/>
  <c r="K23" i="18"/>
  <c r="K22" i="18"/>
  <c r="J21" i="18"/>
  <c r="I21" i="18"/>
  <c r="H21" i="18"/>
  <c r="G21" i="18"/>
  <c r="F21" i="18"/>
  <c r="D21" i="18"/>
  <c r="J20" i="18"/>
  <c r="I20" i="18"/>
  <c r="H20" i="18"/>
  <c r="G20" i="18"/>
  <c r="F20" i="18"/>
  <c r="D20" i="18"/>
  <c r="K19" i="18"/>
  <c r="K18" i="18"/>
  <c r="K17" i="18"/>
  <c r="K16" i="18"/>
  <c r="J15" i="18"/>
  <c r="I15" i="18"/>
  <c r="H15" i="18"/>
  <c r="G15" i="18"/>
  <c r="F15" i="18"/>
  <c r="D15" i="18"/>
  <c r="J14" i="18"/>
  <c r="I14" i="18"/>
  <c r="H14" i="18"/>
  <c r="G14" i="18"/>
  <c r="F14" i="18"/>
  <c r="D14" i="18"/>
  <c r="K14" i="18" s="1"/>
  <c r="K13" i="18"/>
  <c r="K12" i="18"/>
  <c r="K11" i="18"/>
  <c r="K10" i="18"/>
  <c r="J9" i="18"/>
  <c r="I9" i="18"/>
  <c r="H9" i="18"/>
  <c r="G9" i="18"/>
  <c r="F9" i="18"/>
  <c r="D9" i="18"/>
  <c r="J8" i="18"/>
  <c r="I8" i="18"/>
  <c r="H8" i="18"/>
  <c r="G8" i="18"/>
  <c r="F8" i="18"/>
  <c r="K8" i="18"/>
  <c r="K7" i="18"/>
  <c r="K6" i="18"/>
  <c r="K5" i="18"/>
  <c r="K4" i="18"/>
  <c r="K32" i="17"/>
  <c r="K31" i="17"/>
  <c r="K30" i="17"/>
  <c r="J29" i="17"/>
  <c r="J33" i="17" s="1"/>
  <c r="I29" i="17"/>
  <c r="I33" i="17" s="1"/>
  <c r="H29" i="17"/>
  <c r="H33" i="17" s="1"/>
  <c r="G29" i="17"/>
  <c r="G33" i="17" s="1"/>
  <c r="F29" i="17"/>
  <c r="F33" i="17" s="1"/>
  <c r="E29" i="17"/>
  <c r="E33" i="17" s="1"/>
  <c r="D29" i="17"/>
  <c r="D33" i="17" s="1"/>
  <c r="I28" i="17"/>
  <c r="K27" i="17"/>
  <c r="K26" i="17"/>
  <c r="K25" i="17"/>
  <c r="J24" i="17"/>
  <c r="J28" i="17" s="1"/>
  <c r="I24" i="17"/>
  <c r="H24" i="17"/>
  <c r="H28" i="17" s="1"/>
  <c r="G24" i="17"/>
  <c r="G28" i="17" s="1"/>
  <c r="F24" i="17"/>
  <c r="F28" i="17" s="1"/>
  <c r="E24" i="17"/>
  <c r="E28" i="17" s="1"/>
  <c r="D24" i="17"/>
  <c r="D28" i="17" s="1"/>
  <c r="G23" i="17"/>
  <c r="K22" i="17"/>
  <c r="K21" i="17"/>
  <c r="K20" i="17"/>
  <c r="K19" i="17" s="1"/>
  <c r="J19" i="17"/>
  <c r="J23" i="17" s="1"/>
  <c r="I19" i="17"/>
  <c r="I23" i="17" s="1"/>
  <c r="H19" i="17"/>
  <c r="H23" i="17" s="1"/>
  <c r="G19" i="17"/>
  <c r="F19" i="17"/>
  <c r="F23" i="17" s="1"/>
  <c r="E19" i="17"/>
  <c r="E23" i="17" s="1"/>
  <c r="D19" i="17"/>
  <c r="D23" i="17" s="1"/>
  <c r="H18" i="17"/>
  <c r="K17" i="17"/>
  <c r="K16" i="17"/>
  <c r="K15" i="17"/>
  <c r="J14" i="17"/>
  <c r="J18" i="17" s="1"/>
  <c r="I14" i="17"/>
  <c r="I18" i="17" s="1"/>
  <c r="H14" i="17"/>
  <c r="G14" i="17"/>
  <c r="G18" i="17" s="1"/>
  <c r="F14" i="17"/>
  <c r="F18" i="17" s="1"/>
  <c r="E14" i="17"/>
  <c r="E18" i="17" s="1"/>
  <c r="D14" i="17"/>
  <c r="D18" i="17" s="1"/>
  <c r="E13" i="17"/>
  <c r="K12" i="17"/>
  <c r="K11" i="17"/>
  <c r="K10" i="17"/>
  <c r="K9" i="17" s="1"/>
  <c r="K13" i="17" s="1"/>
  <c r="J9" i="17"/>
  <c r="J13" i="17" s="1"/>
  <c r="I9" i="17"/>
  <c r="I13" i="17" s="1"/>
  <c r="H9" i="17"/>
  <c r="H13" i="17" s="1"/>
  <c r="G9" i="17"/>
  <c r="G13" i="17" s="1"/>
  <c r="F9" i="17"/>
  <c r="F13" i="17" s="1"/>
  <c r="E9" i="17"/>
  <c r="D9" i="17"/>
  <c r="D13" i="17" s="1"/>
  <c r="J8" i="17"/>
  <c r="I8" i="17"/>
  <c r="K7" i="17"/>
  <c r="K6" i="17"/>
  <c r="K5" i="17"/>
  <c r="K4" i="17" s="1"/>
  <c r="K8" i="17" s="1"/>
  <c r="J4" i="17"/>
  <c r="I4" i="17"/>
  <c r="H4" i="17"/>
  <c r="H8" i="17" s="1"/>
  <c r="G4" i="17"/>
  <c r="G8" i="17" s="1"/>
  <c r="F4" i="17"/>
  <c r="F8" i="17" s="1"/>
  <c r="E4" i="17"/>
  <c r="E8" i="17" s="1"/>
  <c r="D4" i="17"/>
  <c r="D8" i="17" s="1"/>
  <c r="H17" i="16"/>
  <c r="G17" i="16"/>
  <c r="F17" i="16"/>
  <c r="E17" i="16"/>
  <c r="D17" i="16"/>
  <c r="C17" i="16"/>
  <c r="F20" i="15"/>
  <c r="E20" i="15"/>
  <c r="D20" i="15"/>
  <c r="F17" i="15"/>
  <c r="E17" i="15"/>
  <c r="D17" i="15"/>
  <c r="F14" i="15"/>
  <c r="E14" i="15"/>
  <c r="D14" i="15"/>
  <c r="F11" i="15"/>
  <c r="E11" i="15"/>
  <c r="D11" i="15"/>
  <c r="F8" i="15"/>
  <c r="E8" i="15"/>
  <c r="D8" i="15"/>
  <c r="F5" i="15"/>
  <c r="E5" i="15"/>
  <c r="D5" i="15"/>
  <c r="G14" i="15" l="1"/>
  <c r="G8" i="15"/>
  <c r="K39" i="18"/>
  <c r="K21" i="18"/>
  <c r="K23" i="17"/>
  <c r="K20" i="18"/>
  <c r="K14" i="17"/>
  <c r="K18" i="17" s="1"/>
  <c r="K9" i="18"/>
  <c r="G11" i="15"/>
  <c r="G20" i="15"/>
  <c r="G17" i="15"/>
  <c r="K24" i="17"/>
  <c r="K28" i="17" s="1"/>
  <c r="K29" i="17"/>
  <c r="K33" i="17" s="1"/>
  <c r="K15" i="18"/>
  <c r="K33" i="18"/>
  <c r="F21" i="19"/>
  <c r="K27" i="18"/>
  <c r="F12" i="19"/>
  <c r="G5" i="15"/>
  <c r="C7" i="9"/>
  <c r="C8" i="9"/>
  <c r="C9" i="9"/>
  <c r="C10" i="9"/>
  <c r="C11" i="9"/>
  <c r="J15" i="8"/>
  <c r="J5" i="8"/>
  <c r="J6" i="8"/>
  <c r="J7" i="8"/>
  <c r="J8" i="8"/>
  <c r="J9" i="8"/>
  <c r="G15" i="8"/>
  <c r="G5" i="8"/>
  <c r="G6" i="8"/>
  <c r="G7" i="8"/>
  <c r="G8" i="8"/>
  <c r="G9" i="8"/>
  <c r="D15" i="8"/>
  <c r="D5" i="8"/>
  <c r="D6" i="8"/>
  <c r="D7" i="8"/>
  <c r="D8" i="8"/>
  <c r="D9" i="8"/>
  <c r="J14" i="8"/>
  <c r="G14" i="8"/>
  <c r="D14" i="8"/>
  <c r="J13" i="8"/>
  <c r="G13" i="8"/>
  <c r="D13" i="8"/>
  <c r="J12" i="8"/>
  <c r="G12" i="8"/>
  <c r="D12" i="8"/>
  <c r="J11" i="8"/>
  <c r="G11" i="8"/>
  <c r="D11" i="8"/>
  <c r="J10" i="8"/>
  <c r="G10" i="8"/>
  <c r="D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KNG0282</author>
  </authors>
  <commentList>
    <comment ref="C4" authorId="0" shapeId="0" xr:uid="{824BBD0F-9D59-47A2-81D0-F28DB7E62CEA}">
      <text>
        <r>
          <rPr>
            <b/>
            <sz val="9"/>
            <color indexed="81"/>
            <rFont val="MS P ゴシック"/>
            <family val="3"/>
            <charset val="128"/>
          </rPr>
          <t>KNG0282:</t>
        </r>
        <r>
          <rPr>
            <sz val="9"/>
            <color indexed="81"/>
            <rFont val="MS P ゴシック"/>
            <family val="3"/>
            <charset val="128"/>
          </rPr>
          <t xml:space="preserve">
予算現額を入力している。
</t>
        </r>
      </text>
    </comment>
  </commentList>
</comments>
</file>

<file path=xl/sharedStrings.xml><?xml version="1.0" encoding="utf-8"?>
<sst xmlns="http://schemas.openxmlformats.org/spreadsheetml/2006/main" count="651" uniqueCount="305">
  <si>
    <t>世帯</t>
    <rPh sb="0" eb="2">
      <t>セタイ</t>
    </rPh>
    <phoneticPr fontId="2"/>
  </si>
  <si>
    <t>人口</t>
    <rPh sb="0" eb="2">
      <t>ジンコウ</t>
    </rPh>
    <phoneticPr fontId="2"/>
  </si>
  <si>
    <t>被保険者</t>
    <rPh sb="0" eb="4">
      <t>ヒホケンシャ</t>
    </rPh>
    <phoneticPr fontId="2"/>
  </si>
  <si>
    <t>加入率(%)</t>
    <rPh sb="0" eb="3">
      <t>カニュウリツ</t>
    </rPh>
    <phoneticPr fontId="2"/>
  </si>
  <si>
    <t>資料：健康保険課</t>
    <rPh sb="0" eb="2">
      <t>シリョウ</t>
    </rPh>
    <rPh sb="3" eb="5">
      <t>ケンコウ</t>
    </rPh>
    <rPh sb="5" eb="8">
      <t>ホケンカ</t>
    </rPh>
    <phoneticPr fontId="2"/>
  </si>
  <si>
    <t>年　度</t>
    <rPh sb="0" eb="1">
      <t>トシ</t>
    </rPh>
    <rPh sb="2" eb="3">
      <t>ド</t>
    </rPh>
    <phoneticPr fontId="2"/>
  </si>
  <si>
    <t>村　全　体</t>
    <rPh sb="0" eb="1">
      <t>ムラ</t>
    </rPh>
    <rPh sb="2" eb="3">
      <t>ゼン</t>
    </rPh>
    <rPh sb="4" eb="5">
      <t>カラダ</t>
    </rPh>
    <phoneticPr fontId="2"/>
  </si>
  <si>
    <t>行政区</t>
    <rPh sb="0" eb="3">
      <t>ギョウセイク</t>
    </rPh>
    <phoneticPr fontId="2"/>
  </si>
  <si>
    <t>世帯数</t>
    <rPh sb="0" eb="3">
      <t>セタイスウ</t>
    </rPh>
    <phoneticPr fontId="2"/>
  </si>
  <si>
    <t>調定額</t>
    <rPh sb="0" eb="1">
      <t>チョウ</t>
    </rPh>
    <rPh sb="1" eb="3">
      <t>テイガク</t>
    </rPh>
    <phoneticPr fontId="2"/>
  </si>
  <si>
    <t>一世帯あたり</t>
    <rPh sb="0" eb="1">
      <t>イッ</t>
    </rPh>
    <rPh sb="1" eb="3">
      <t>セタイ</t>
    </rPh>
    <phoneticPr fontId="2"/>
  </si>
  <si>
    <t>調定額</t>
    <rPh sb="0" eb="3">
      <t>チョウテイガク</t>
    </rPh>
    <phoneticPr fontId="2"/>
  </si>
  <si>
    <t>収納額</t>
    <rPh sb="0" eb="2">
      <t>シュウノウ</t>
    </rPh>
    <rPh sb="2" eb="3">
      <t>ガク</t>
    </rPh>
    <phoneticPr fontId="2"/>
  </si>
  <si>
    <t>収納率</t>
    <rPh sb="0" eb="3">
      <t>シュウノウリツ</t>
    </rPh>
    <phoneticPr fontId="2"/>
  </si>
  <si>
    <t>未納世帯</t>
    <rPh sb="0" eb="2">
      <t>ミノウ</t>
    </rPh>
    <rPh sb="2" eb="4">
      <t>セタイ</t>
    </rPh>
    <phoneticPr fontId="2"/>
  </si>
  <si>
    <t>喜舎場</t>
    <rPh sb="0" eb="3">
      <t>キシャバ</t>
    </rPh>
    <phoneticPr fontId="2"/>
  </si>
  <si>
    <t>仲順</t>
    <rPh sb="0" eb="2">
      <t>チュンジュン</t>
    </rPh>
    <phoneticPr fontId="2"/>
  </si>
  <si>
    <t>熱田</t>
    <rPh sb="0" eb="2">
      <t>アッタ</t>
    </rPh>
    <phoneticPr fontId="2"/>
  </si>
  <si>
    <t>和仁屋</t>
    <rPh sb="0" eb="3">
      <t>ワニヤ</t>
    </rPh>
    <phoneticPr fontId="2"/>
  </si>
  <si>
    <t>渡口</t>
    <rPh sb="0" eb="2">
      <t>トグチ</t>
    </rPh>
    <phoneticPr fontId="2"/>
  </si>
  <si>
    <t>島袋</t>
    <rPh sb="0" eb="2">
      <t>シマブク</t>
    </rPh>
    <phoneticPr fontId="2"/>
  </si>
  <si>
    <t>屋宜原</t>
    <rPh sb="0" eb="3">
      <t>ヤギバル</t>
    </rPh>
    <phoneticPr fontId="2"/>
  </si>
  <si>
    <t>瑞慶覧</t>
    <rPh sb="0" eb="3">
      <t>ズケラン</t>
    </rPh>
    <phoneticPr fontId="2"/>
  </si>
  <si>
    <t>石平</t>
    <rPh sb="0" eb="2">
      <t>イシヒラ</t>
    </rPh>
    <phoneticPr fontId="2"/>
  </si>
  <si>
    <t>安谷屋</t>
    <rPh sb="0" eb="3">
      <t>アダニヤ</t>
    </rPh>
    <phoneticPr fontId="2"/>
  </si>
  <si>
    <t>荻道</t>
    <rPh sb="0" eb="1">
      <t>オギ</t>
    </rPh>
    <rPh sb="1" eb="2">
      <t>ドウ</t>
    </rPh>
    <phoneticPr fontId="2"/>
  </si>
  <si>
    <t>大城</t>
    <rPh sb="0" eb="2">
      <t>オオシロ</t>
    </rPh>
    <phoneticPr fontId="2"/>
  </si>
  <si>
    <t>比嘉</t>
    <rPh sb="0" eb="2">
      <t>ヒガ</t>
    </rPh>
    <phoneticPr fontId="2"/>
  </si>
  <si>
    <t>団地</t>
    <rPh sb="0" eb="2">
      <t>ダンチ</t>
    </rPh>
    <phoneticPr fontId="2"/>
  </si>
  <si>
    <t>美崎</t>
    <rPh sb="0" eb="2">
      <t>ミサキ</t>
    </rPh>
    <phoneticPr fontId="2"/>
  </si>
  <si>
    <t>合計</t>
    <rPh sb="0" eb="2">
      <t>ゴウケイ</t>
    </rPh>
    <phoneticPr fontId="2"/>
  </si>
  <si>
    <t>単位：円</t>
    <rPh sb="0" eb="2">
      <t>タンイ</t>
    </rPh>
    <rPh sb="3" eb="4">
      <t>エン</t>
    </rPh>
    <phoneticPr fontId="2"/>
  </si>
  <si>
    <t>件　数</t>
    <rPh sb="0" eb="1">
      <t>ケン</t>
    </rPh>
    <rPh sb="2" eb="3">
      <t>カズ</t>
    </rPh>
    <phoneticPr fontId="2"/>
  </si>
  <si>
    <t>金　　額</t>
    <rPh sb="0" eb="1">
      <t>キン</t>
    </rPh>
    <rPh sb="3" eb="4">
      <t>ガク</t>
    </rPh>
    <phoneticPr fontId="2"/>
  </si>
  <si>
    <t>収納済額</t>
    <rPh sb="0" eb="2">
      <t>シュウノウ</t>
    </rPh>
    <rPh sb="2" eb="3">
      <t>ズミ</t>
    </rPh>
    <rPh sb="3" eb="4">
      <t>ガク</t>
    </rPh>
    <phoneticPr fontId="2"/>
  </si>
  <si>
    <t>1人あたり</t>
    <rPh sb="1" eb="2">
      <t>ニン</t>
    </rPh>
    <phoneticPr fontId="2"/>
  </si>
  <si>
    <t>保険税額</t>
    <rPh sb="0" eb="2">
      <t>ホケン</t>
    </rPh>
    <rPh sb="2" eb="4">
      <t>ゼイガク</t>
    </rPh>
    <phoneticPr fontId="2"/>
  </si>
  <si>
    <t>給付額</t>
    <rPh sb="0" eb="3">
      <t>キュウフガク</t>
    </rPh>
    <phoneticPr fontId="2"/>
  </si>
  <si>
    <t>調　定　額</t>
    <rPh sb="0" eb="1">
      <t>チョウ</t>
    </rPh>
    <rPh sb="2" eb="3">
      <t>サダム</t>
    </rPh>
    <rPh sb="4" eb="5">
      <t>ガク</t>
    </rPh>
    <phoneticPr fontId="2"/>
  </si>
  <si>
    <t>保　　　険　　　税</t>
    <rPh sb="0" eb="1">
      <t>タモツ</t>
    </rPh>
    <rPh sb="4" eb="5">
      <t>ケン</t>
    </rPh>
    <rPh sb="8" eb="9">
      <t>ゼイ</t>
    </rPh>
    <phoneticPr fontId="2"/>
  </si>
  <si>
    <t>保　　険　　給　　付　　費</t>
    <rPh sb="0" eb="1">
      <t>タモツ</t>
    </rPh>
    <rPh sb="3" eb="4">
      <t>ケン</t>
    </rPh>
    <rPh sb="6" eb="7">
      <t>キュウ</t>
    </rPh>
    <rPh sb="9" eb="10">
      <t>ヅケ</t>
    </rPh>
    <rPh sb="12" eb="13">
      <t>ヒ</t>
    </rPh>
    <phoneticPr fontId="2"/>
  </si>
  <si>
    <t>単位：人、％</t>
    <rPh sb="0" eb="2">
      <t>タンイ</t>
    </rPh>
    <rPh sb="3" eb="4">
      <t>ヒト</t>
    </rPh>
    <phoneticPr fontId="2"/>
  </si>
  <si>
    <t>年度</t>
    <rPh sb="0" eb="2">
      <t>ネンド</t>
    </rPh>
    <phoneticPr fontId="2"/>
  </si>
  <si>
    <t>DT</t>
    <phoneticPr fontId="2"/>
  </si>
  <si>
    <t>乳児一般健康診査</t>
    <rPh sb="0" eb="2">
      <t>ニュウジ</t>
    </rPh>
    <rPh sb="2" eb="4">
      <t>イッパン</t>
    </rPh>
    <rPh sb="4" eb="6">
      <t>ケンコウ</t>
    </rPh>
    <rPh sb="6" eb="8">
      <t>シンサ</t>
    </rPh>
    <phoneticPr fontId="2"/>
  </si>
  <si>
    <t>対象者</t>
    <rPh sb="0" eb="3">
      <t>タイショウシャ</t>
    </rPh>
    <phoneticPr fontId="2"/>
  </si>
  <si>
    <t>受診者</t>
    <rPh sb="0" eb="3">
      <t>ジュシンシャ</t>
    </rPh>
    <phoneticPr fontId="2"/>
  </si>
  <si>
    <t>受診率</t>
    <rPh sb="0" eb="3">
      <t>ジュシンリツ</t>
    </rPh>
    <phoneticPr fontId="2"/>
  </si>
  <si>
    <t>1歳6ヶ月児健康診査</t>
    <rPh sb="1" eb="2">
      <t>サイ</t>
    </rPh>
    <rPh sb="4" eb="5">
      <t>ゲツ</t>
    </rPh>
    <rPh sb="5" eb="6">
      <t>ジ</t>
    </rPh>
    <rPh sb="6" eb="8">
      <t>ケンコウ</t>
    </rPh>
    <rPh sb="8" eb="10">
      <t>シンサ</t>
    </rPh>
    <phoneticPr fontId="2"/>
  </si>
  <si>
    <t>3歳児健康診査</t>
    <rPh sb="1" eb="3">
      <t>サイジ</t>
    </rPh>
    <rPh sb="3" eb="5">
      <t>ケンコウ</t>
    </rPh>
    <rPh sb="5" eb="7">
      <t>シンサ</t>
    </rPh>
    <phoneticPr fontId="2"/>
  </si>
  <si>
    <t>3ヶ月未満</t>
    <rPh sb="2" eb="3">
      <t>ゲツ</t>
    </rPh>
    <rPh sb="3" eb="5">
      <t>ミマン</t>
    </rPh>
    <phoneticPr fontId="2"/>
  </si>
  <si>
    <t>(6～11週)</t>
    <rPh sb="5" eb="6">
      <t>シュウ</t>
    </rPh>
    <phoneticPr fontId="2"/>
  </si>
  <si>
    <t>4～5ヶ月</t>
    <rPh sb="4" eb="5">
      <t>ゲツ</t>
    </rPh>
    <phoneticPr fontId="2"/>
  </si>
  <si>
    <t>(12～19週)</t>
    <rPh sb="6" eb="7">
      <t>シュウ</t>
    </rPh>
    <phoneticPr fontId="2"/>
  </si>
  <si>
    <t>6～7ヶ月</t>
    <rPh sb="4" eb="5">
      <t>ゲツ</t>
    </rPh>
    <phoneticPr fontId="2"/>
  </si>
  <si>
    <t>(20週～27週)</t>
    <rPh sb="3" eb="4">
      <t>シュウ</t>
    </rPh>
    <rPh sb="7" eb="8">
      <t>シュウ</t>
    </rPh>
    <phoneticPr fontId="2"/>
  </si>
  <si>
    <t>8～10ヶ月</t>
    <rPh sb="5" eb="6">
      <t>ゲツ</t>
    </rPh>
    <phoneticPr fontId="2"/>
  </si>
  <si>
    <t>(28週以上)</t>
    <rPh sb="3" eb="4">
      <t>シュウ</t>
    </rPh>
    <rPh sb="4" eb="6">
      <t>イジョウ</t>
    </rPh>
    <phoneticPr fontId="2"/>
  </si>
  <si>
    <t>再交付</t>
    <rPh sb="0" eb="3">
      <t>サイコウフ</t>
    </rPh>
    <phoneticPr fontId="2"/>
  </si>
  <si>
    <t>不　詳</t>
    <rPh sb="0" eb="1">
      <t>フ</t>
    </rPh>
    <rPh sb="2" eb="3">
      <t>ショウ</t>
    </rPh>
    <phoneticPr fontId="2"/>
  </si>
  <si>
    <t>生　後</t>
    <rPh sb="0" eb="1">
      <t>ショウ</t>
    </rPh>
    <rPh sb="2" eb="3">
      <t>ゴ</t>
    </rPh>
    <phoneticPr fontId="2"/>
  </si>
  <si>
    <t>胃ガン検診</t>
    <rPh sb="0" eb="1">
      <t>イ</t>
    </rPh>
    <rPh sb="3" eb="5">
      <t>ケンシン</t>
    </rPh>
    <phoneticPr fontId="2"/>
  </si>
  <si>
    <t>子宮ガン検診</t>
    <rPh sb="0" eb="2">
      <t>シキュウ</t>
    </rPh>
    <rPh sb="4" eb="6">
      <t>ケンシン</t>
    </rPh>
    <phoneticPr fontId="2"/>
  </si>
  <si>
    <t>乳ガン検診</t>
    <rPh sb="0" eb="1">
      <t>ニュウ</t>
    </rPh>
    <rPh sb="3" eb="5">
      <t>ケンシン</t>
    </rPh>
    <phoneticPr fontId="2"/>
  </si>
  <si>
    <t>肺ガン検診</t>
    <rPh sb="0" eb="1">
      <t>ハイ</t>
    </rPh>
    <rPh sb="3" eb="5">
      <t>ケンシン</t>
    </rPh>
    <phoneticPr fontId="2"/>
  </si>
  <si>
    <t>大腸ガン検診</t>
    <rPh sb="0" eb="2">
      <t>ダイチョウ</t>
    </rPh>
    <rPh sb="4" eb="6">
      <t>ケンシン</t>
    </rPh>
    <phoneticPr fontId="2"/>
  </si>
  <si>
    <t>総　数</t>
    <rPh sb="0" eb="1">
      <t>フサ</t>
    </rPh>
    <rPh sb="2" eb="3">
      <t>カズ</t>
    </rPh>
    <phoneticPr fontId="2"/>
  </si>
  <si>
    <t>交　　　　　付　　　　　数</t>
    <rPh sb="0" eb="1">
      <t>コウ</t>
    </rPh>
    <rPh sb="6" eb="7">
      <t>ヅケ</t>
    </rPh>
    <rPh sb="12" eb="13">
      <t>スウ</t>
    </rPh>
    <phoneticPr fontId="2"/>
  </si>
  <si>
    <t>妊　娠
届出数</t>
    <rPh sb="0" eb="1">
      <t>ニン</t>
    </rPh>
    <rPh sb="2" eb="3">
      <t>シン</t>
    </rPh>
    <rPh sb="4" eb="6">
      <t>トドケデ</t>
    </rPh>
    <rPh sb="6" eb="7">
      <t>カズ</t>
    </rPh>
    <phoneticPr fontId="2"/>
  </si>
  <si>
    <t>各年度３月末現在</t>
    <rPh sb="0" eb="3">
      <t>カクネンド</t>
    </rPh>
    <rPh sb="4" eb="5">
      <t>ガツ</t>
    </rPh>
    <rPh sb="5" eb="6">
      <t>マツ</t>
    </rPh>
    <rPh sb="6" eb="8">
      <t>ゲンザイ</t>
    </rPh>
    <phoneticPr fontId="2"/>
  </si>
  <si>
    <t>（１）国民健康保険被保険者数の推移</t>
    <rPh sb="3" eb="5">
      <t>コクミン</t>
    </rPh>
    <rPh sb="5" eb="7">
      <t>ケンコウ</t>
    </rPh>
    <rPh sb="7" eb="9">
      <t>ホケン</t>
    </rPh>
    <rPh sb="9" eb="13">
      <t>ヒホケンシャ</t>
    </rPh>
    <rPh sb="13" eb="14">
      <t>スウ</t>
    </rPh>
    <rPh sb="15" eb="17">
      <t>スイイ</t>
    </rPh>
    <phoneticPr fontId="2"/>
  </si>
  <si>
    <t>（７）乳幼児健康診査の状況</t>
    <rPh sb="3" eb="6">
      <t>ニュウヨウジ</t>
    </rPh>
    <rPh sb="6" eb="8">
      <t>ケンコウ</t>
    </rPh>
    <rPh sb="8" eb="10">
      <t>シンサ</t>
    </rPh>
    <rPh sb="11" eb="13">
      <t>ジョウキョウ</t>
    </rPh>
    <phoneticPr fontId="2"/>
  </si>
  <si>
    <t>（８）母子健康手帳交付状況</t>
    <rPh sb="3" eb="5">
      <t>ボシ</t>
    </rPh>
    <rPh sb="5" eb="7">
      <t>ケンコウ</t>
    </rPh>
    <rPh sb="7" eb="9">
      <t>テチョウ</t>
    </rPh>
    <rPh sb="9" eb="11">
      <t>コウフ</t>
    </rPh>
    <rPh sb="11" eb="13">
      <t>ジョウキョウ</t>
    </rPh>
    <phoneticPr fontId="2"/>
  </si>
  <si>
    <t>（９）検診受診状況</t>
    <rPh sb="3" eb="5">
      <t>ケンシン</t>
    </rPh>
    <rPh sb="5" eb="7">
      <t>ジュシン</t>
    </rPh>
    <rPh sb="7" eb="9">
      <t>ジョウキョウ</t>
    </rPh>
    <phoneticPr fontId="2"/>
  </si>
  <si>
    <t>各年度3月末現在</t>
    <rPh sb="0" eb="3">
      <t>カクネンド</t>
    </rPh>
    <rPh sb="4" eb="6">
      <t>ガツマツ</t>
    </rPh>
    <rPh sb="6" eb="8">
      <t>ゲンザイ</t>
    </rPh>
    <phoneticPr fontId="2"/>
  </si>
  <si>
    <t>村外（県内）</t>
    <rPh sb="0" eb="2">
      <t>ソンガイ</t>
    </rPh>
    <rPh sb="3" eb="5">
      <t>ケンナイ</t>
    </rPh>
    <phoneticPr fontId="2"/>
  </si>
  <si>
    <t>村外（県外等）</t>
    <rPh sb="0" eb="2">
      <t>ソンガイ</t>
    </rPh>
    <rPh sb="3" eb="6">
      <t>ケンガイナド</t>
    </rPh>
    <phoneticPr fontId="2"/>
  </si>
  <si>
    <t>うち療養給付費</t>
    <rPh sb="2" eb="4">
      <t>リョウヨウ</t>
    </rPh>
    <rPh sb="4" eb="6">
      <t>キュウフ</t>
    </rPh>
    <rPh sb="6" eb="7">
      <t>ヒ</t>
    </rPh>
    <phoneticPr fontId="2"/>
  </si>
  <si>
    <t>うち療養費</t>
    <rPh sb="2" eb="5">
      <t>リョウヨウヒ</t>
    </rPh>
    <phoneticPr fontId="2"/>
  </si>
  <si>
    <t>うち高額医療費</t>
    <rPh sb="2" eb="4">
      <t>コウガク</t>
    </rPh>
    <rPh sb="4" eb="7">
      <t>イリョウヒ</t>
    </rPh>
    <phoneticPr fontId="2"/>
  </si>
  <si>
    <t>うち出産・育児一時金</t>
    <rPh sb="2" eb="4">
      <t>シュッサン</t>
    </rPh>
    <rPh sb="5" eb="7">
      <t>イクジ</t>
    </rPh>
    <rPh sb="7" eb="10">
      <t>イチジキン</t>
    </rPh>
    <phoneticPr fontId="2"/>
  </si>
  <si>
    <t>うち葬祭費</t>
    <rPh sb="2" eb="5">
      <t>ソウサイヒ</t>
    </rPh>
    <phoneticPr fontId="2"/>
  </si>
  <si>
    <t>保　　　　　険　　　　　給　　　　　付　　　　　費</t>
    <rPh sb="0" eb="1">
      <t>タモツ</t>
    </rPh>
    <rPh sb="6" eb="7">
      <t>ケン</t>
    </rPh>
    <rPh sb="12" eb="13">
      <t>キュウ</t>
    </rPh>
    <rPh sb="18" eb="19">
      <t>ヅケ</t>
    </rPh>
    <rPh sb="24" eb="25">
      <t>ヒ</t>
    </rPh>
    <phoneticPr fontId="2"/>
  </si>
  <si>
    <t>総　　　　　計</t>
    <rPh sb="0" eb="1">
      <t>フサ</t>
    </rPh>
    <rPh sb="6" eb="7">
      <t>ケイ</t>
    </rPh>
    <phoneticPr fontId="2"/>
  </si>
  <si>
    <t>金　　　額</t>
    <rPh sb="0" eb="1">
      <t>キン</t>
    </rPh>
    <rPh sb="4" eb="5">
      <t>ガク</t>
    </rPh>
    <phoneticPr fontId="2"/>
  </si>
  <si>
    <t>（４）国民健康保険年度別でみる保険給付状況の推移</t>
    <rPh sb="3" eb="5">
      <t>コクミン</t>
    </rPh>
    <rPh sb="5" eb="7">
      <t>ケンコウ</t>
    </rPh>
    <rPh sb="7" eb="9">
      <t>ホケン</t>
    </rPh>
    <rPh sb="9" eb="12">
      <t>ネンドベツ</t>
    </rPh>
    <rPh sb="15" eb="17">
      <t>ホケン</t>
    </rPh>
    <rPh sb="17" eb="19">
      <t>キュウフ</t>
    </rPh>
    <rPh sb="19" eb="21">
      <t>ジョウキョウ</t>
    </rPh>
    <rPh sb="22" eb="24">
      <t>スイイ</t>
    </rPh>
    <phoneticPr fontId="2"/>
  </si>
  <si>
    <t>（５）国民健康保険１人当たり保険税額と給付額の推移</t>
    <rPh sb="3" eb="5">
      <t>コクミン</t>
    </rPh>
    <rPh sb="5" eb="7">
      <t>ケンコウ</t>
    </rPh>
    <rPh sb="7" eb="9">
      <t>ホケン</t>
    </rPh>
    <rPh sb="10" eb="11">
      <t>ニン</t>
    </rPh>
    <rPh sb="11" eb="12">
      <t>ア</t>
    </rPh>
    <rPh sb="14" eb="17">
      <t>ホケンゼイ</t>
    </rPh>
    <rPh sb="17" eb="18">
      <t>ガク</t>
    </rPh>
    <rPh sb="19" eb="22">
      <t>キュウフガク</t>
    </rPh>
    <rPh sb="23" eb="25">
      <t>スイイ</t>
    </rPh>
    <phoneticPr fontId="2"/>
  </si>
  <si>
    <t>被保険
者　数</t>
    <rPh sb="0" eb="1">
      <t>ヒ</t>
    </rPh>
    <rPh sb="1" eb="3">
      <t>ホケン</t>
    </rPh>
    <rPh sb="4" eb="5">
      <t>モノ</t>
    </rPh>
    <rPh sb="6" eb="7">
      <t>スウ</t>
    </rPh>
    <phoneticPr fontId="2"/>
  </si>
  <si>
    <t>１期</t>
    <rPh sb="1" eb="2">
      <t>キ</t>
    </rPh>
    <phoneticPr fontId="2"/>
  </si>
  <si>
    <t>２期</t>
    <rPh sb="1" eb="2">
      <t>キ</t>
    </rPh>
    <phoneticPr fontId="2"/>
  </si>
  <si>
    <t>BCG</t>
    <phoneticPr fontId="2"/>
  </si>
  <si>
    <t>高齢者インフルエンザ</t>
    <rPh sb="0" eb="3">
      <t>コウレイシャ</t>
    </rPh>
    <phoneticPr fontId="2"/>
  </si>
  <si>
    <t>資料：健康保険課</t>
    <rPh sb="0" eb="2">
      <t>シリョウ</t>
    </rPh>
    <rPh sb="3" eb="5">
      <t>ケンコウ</t>
    </rPh>
    <rPh sb="5" eb="7">
      <t>ホケン</t>
    </rPh>
    <rPh sb="7" eb="8">
      <t>カ</t>
    </rPh>
    <phoneticPr fontId="2"/>
  </si>
  <si>
    <t>単位：件、円</t>
    <rPh sb="0" eb="2">
      <t>タンイ</t>
    </rPh>
    <rPh sb="3" eb="4">
      <t>ケン</t>
    </rPh>
    <rPh sb="5" eb="6">
      <t>エン</t>
    </rPh>
    <phoneticPr fontId="2"/>
  </si>
  <si>
    <t>　</t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</si>
  <si>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</si>
  <si>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</si>
  <si>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</si>
  <si>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</si>
  <si>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</si>
  <si>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</si>
  <si>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ライカム</t>
    <phoneticPr fontId="2"/>
  </si>
  <si>
    <t>軍施設内</t>
    <rPh sb="0" eb="1">
      <t>グン</t>
    </rPh>
    <rPh sb="1" eb="4">
      <t>シセツナイ</t>
    </rPh>
    <phoneticPr fontId="2"/>
  </si>
  <si>
    <t>（２）令和５年度行政区別健康保険税徴収状況</t>
    <rPh sb="3" eb="5">
      <t>レイワ</t>
    </rPh>
    <rPh sb="6" eb="7">
      <t>ネン</t>
    </rPh>
    <rPh sb="7" eb="8">
      <t>ド</t>
    </rPh>
    <rPh sb="8" eb="10">
      <t>ギョウセイ</t>
    </rPh>
    <rPh sb="10" eb="12">
      <t>クベツ</t>
    </rPh>
    <rPh sb="12" eb="14">
      <t>ケンコウ</t>
    </rPh>
    <rPh sb="14" eb="17">
      <t>ホケンゼイ</t>
    </rPh>
    <rPh sb="17" eb="19">
      <t>チョウシュウ</t>
    </rPh>
    <rPh sb="19" eb="21">
      <t>ジョウキョウ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</si>
  <si>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</si>
  <si>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</si>
  <si>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</si>
  <si>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</si>
  <si>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</si>
  <si>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水痘</t>
    <rPh sb="0" eb="2">
      <t>スイトウ</t>
    </rPh>
    <phoneticPr fontId="2"/>
  </si>
  <si>
    <t>（６）定期予防接種実施状況　</t>
    <rPh sb="3" eb="5">
      <t>テイキ</t>
    </rPh>
    <rPh sb="5" eb="7">
      <t>ヨボウ</t>
    </rPh>
    <rPh sb="7" eb="9">
      <t>セッシュ</t>
    </rPh>
    <rPh sb="9" eb="11">
      <t>ジッシ</t>
    </rPh>
    <rPh sb="11" eb="13">
      <t>ジョウキョウ</t>
    </rPh>
    <phoneticPr fontId="2"/>
  </si>
  <si>
    <t>平成30年</t>
    <rPh sb="0" eb="2">
      <t>ヘイセイ</t>
    </rPh>
    <rPh sb="4" eb="5">
      <t>ネン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</si>
  <si>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</si>
  <si>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</si>
  <si>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</si>
  <si>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</si>
  <si>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</si>
  <si>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</si>
  <si>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</si>
  <si>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</si>
  <si>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</si>
  <si>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</si>
  <si>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平成21年度</t>
    <rPh sb="0" eb="2">
      <t>ヘイセイ</t>
    </rPh>
    <rPh sb="4" eb="6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</si>
  <si>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</si>
  <si>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</si>
  <si>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</si>
  <si>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</si>
  <si>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</si>
  <si>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</si>
  <si>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被接種者</t>
    <rPh sb="0" eb="4">
      <t>ヒセッシュシャ</t>
    </rPh>
    <phoneticPr fontId="2"/>
  </si>
  <si>
    <t>1回</t>
    <rPh sb="1" eb="2">
      <t>カイ</t>
    </rPh>
    <phoneticPr fontId="2"/>
  </si>
  <si>
    <t>2回</t>
    <rPh sb="1" eb="2">
      <t>カイ</t>
    </rPh>
    <phoneticPr fontId="2"/>
  </si>
  <si>
    <t>3回</t>
    <rPh sb="1" eb="2">
      <t>カイ</t>
    </rPh>
    <phoneticPr fontId="2"/>
  </si>
  <si>
    <t>追加</t>
    <rPh sb="0" eb="2">
      <t>ツイカ</t>
    </rPh>
    <phoneticPr fontId="2"/>
  </si>
  <si>
    <t>ポリオ
（急性灰白髄炎）</t>
    <rPh sb="5" eb="7">
      <t>キュウセイ</t>
    </rPh>
    <rPh sb="7" eb="8">
      <t>ハイ</t>
    </rPh>
    <rPh sb="8" eb="9">
      <t>ハク</t>
    </rPh>
    <rPh sb="9" eb="10">
      <t>ズイ</t>
    </rPh>
    <rPh sb="10" eb="11">
      <t>エン</t>
    </rPh>
    <phoneticPr fontId="2"/>
  </si>
  <si>
    <t>2回</t>
    <phoneticPr fontId="2"/>
  </si>
  <si>
    <t>1期</t>
    <rPh sb="1" eb="2">
      <t>キ</t>
    </rPh>
    <phoneticPr fontId="2"/>
  </si>
  <si>
    <t>日本脳炎</t>
    <rPh sb="0" eb="4">
      <t>ニホンノウエン</t>
    </rPh>
    <phoneticPr fontId="2"/>
  </si>
  <si>
    <t>2期</t>
    <rPh sb="1" eb="2">
      <t>キ</t>
    </rPh>
    <phoneticPr fontId="2"/>
  </si>
  <si>
    <t>Hib</t>
    <phoneticPr fontId="2"/>
  </si>
  <si>
    <t>小児肺炎球菌</t>
    <rPh sb="0" eb="2">
      <t>ショウニ</t>
    </rPh>
    <rPh sb="2" eb="6">
      <t>ハイエンキュウキン</t>
    </rPh>
    <phoneticPr fontId="2"/>
  </si>
  <si>
    <t>B型肝炎</t>
    <rPh sb="1" eb="4">
      <t>ガタカンエン</t>
    </rPh>
    <phoneticPr fontId="2"/>
  </si>
  <si>
    <t>DPT-IPV（DPT）
四種混合</t>
    <rPh sb="13" eb="17">
      <t>ヨンシュコンゴウ</t>
    </rPh>
    <phoneticPr fontId="2"/>
  </si>
  <si>
    <t>高齢者肺炎球菌</t>
    <rPh sb="0" eb="7">
      <t>コウレイシャハイエンキュウキン</t>
    </rPh>
    <phoneticPr fontId="2"/>
  </si>
  <si>
    <t>HPV
（ヒトパピローマウイルス感染症）</t>
    <rPh sb="16" eb="19">
      <t>カンセンショウ</t>
    </rPh>
    <phoneticPr fontId="2"/>
  </si>
  <si>
    <t>予防接種名</t>
    <rPh sb="0" eb="5">
      <t>ヨボウセッシュメイ</t>
    </rPh>
    <phoneticPr fontId="2"/>
  </si>
  <si>
    <t>ロタウイルス</t>
    <phoneticPr fontId="2"/>
  </si>
  <si>
    <t>２回</t>
    <rPh sb="1" eb="2">
      <t>カイ</t>
    </rPh>
    <phoneticPr fontId="2"/>
  </si>
  <si>
    <t>１回</t>
    <rPh sb="1" eb="2">
      <t>カイ</t>
    </rPh>
    <phoneticPr fontId="2"/>
  </si>
  <si>
    <t>（１０）介護保険被保険者数及び保険料収納状況</t>
    <rPh sb="4" eb="6">
      <t>カイゴ</t>
    </rPh>
    <rPh sb="6" eb="8">
      <t>ホケン</t>
    </rPh>
    <rPh sb="8" eb="12">
      <t>ヒホケンシャ</t>
    </rPh>
    <rPh sb="12" eb="13">
      <t>スウ</t>
    </rPh>
    <rPh sb="13" eb="14">
      <t>オヨ</t>
    </rPh>
    <rPh sb="15" eb="18">
      <t>ホケンリョウ</t>
    </rPh>
    <rPh sb="18" eb="20">
      <t>シュウノウ</t>
    </rPh>
    <rPh sb="20" eb="22">
      <t>ジョウキョウ</t>
    </rPh>
    <phoneticPr fontId="2"/>
  </si>
  <si>
    <t>各年度3月末現在</t>
    <rPh sb="0" eb="3">
      <t>カクネンド</t>
    </rPh>
    <rPh sb="4" eb="5">
      <t>ガツ</t>
    </rPh>
    <rPh sb="5" eb="6">
      <t>マツ</t>
    </rPh>
    <rPh sb="6" eb="8">
      <t>ゲンザイ</t>
    </rPh>
    <phoneticPr fontId="2"/>
  </si>
  <si>
    <t>年度</t>
    <rPh sb="0" eb="1">
      <t>トシ</t>
    </rPh>
    <rPh sb="1" eb="2">
      <t>ド</t>
    </rPh>
    <phoneticPr fontId="2"/>
  </si>
  <si>
    <t>区　　　分</t>
    <rPh sb="0" eb="1">
      <t>ク</t>
    </rPh>
    <rPh sb="4" eb="5">
      <t>ブン</t>
    </rPh>
    <phoneticPr fontId="2"/>
  </si>
  <si>
    <t>保険者数</t>
    <rPh sb="0" eb="3">
      <t>ホケンシャ</t>
    </rPh>
    <rPh sb="3" eb="4">
      <t>スウ</t>
    </rPh>
    <phoneticPr fontId="2"/>
  </si>
  <si>
    <t>収　納　額</t>
    <rPh sb="0" eb="1">
      <t>オサム</t>
    </rPh>
    <rPh sb="2" eb="3">
      <t>オサム</t>
    </rPh>
    <rPh sb="4" eb="5">
      <t>ガク</t>
    </rPh>
    <phoneticPr fontId="2"/>
  </si>
  <si>
    <t>(人)</t>
    <rPh sb="1" eb="2">
      <t>ニン</t>
    </rPh>
    <phoneticPr fontId="2"/>
  </si>
  <si>
    <t>(円)</t>
    <rPh sb="1" eb="2">
      <t>エン</t>
    </rPh>
    <phoneticPr fontId="2"/>
  </si>
  <si>
    <t>(％)</t>
    <phoneticPr fontId="2"/>
  </si>
  <si>
    <t>第1号被保険者</t>
    <rPh sb="0" eb="1">
      <t>ダイ</t>
    </rPh>
    <rPh sb="2" eb="3">
      <t>ゴウ</t>
    </rPh>
    <rPh sb="3" eb="7">
      <t>ヒホケンシャ</t>
    </rPh>
    <phoneticPr fontId="2"/>
  </si>
  <si>
    <t>65歳～75歳未満</t>
    <rPh sb="2" eb="3">
      <t>サイ</t>
    </rPh>
    <rPh sb="6" eb="7">
      <t>サイ</t>
    </rPh>
    <rPh sb="7" eb="9">
      <t>ミマン</t>
    </rPh>
    <phoneticPr fontId="2"/>
  </si>
  <si>
    <t>75歳以上</t>
    <rPh sb="2" eb="3">
      <t>サイ</t>
    </rPh>
    <rPh sb="3" eb="5">
      <t>イジョウ</t>
    </rPh>
    <phoneticPr fontId="2"/>
  </si>
  <si>
    <t>資料：福祉課　</t>
    <rPh sb="0" eb="2">
      <t>シリョウ</t>
    </rPh>
    <rPh sb="3" eb="5">
      <t>フクシ</t>
    </rPh>
    <rPh sb="5" eb="6">
      <t>カ</t>
    </rPh>
    <phoneticPr fontId="2"/>
  </si>
  <si>
    <t>（11）保険給付決定状況</t>
    <rPh sb="4" eb="6">
      <t>ホケン</t>
    </rPh>
    <rPh sb="6" eb="8">
      <t>キュウフ</t>
    </rPh>
    <rPh sb="8" eb="10">
      <t>ケッテイ</t>
    </rPh>
    <rPh sb="10" eb="12">
      <t>ジョウキョウ</t>
    </rPh>
    <phoneticPr fontId="2"/>
  </si>
  <si>
    <t>各年度３月末現在</t>
    <rPh sb="0" eb="3">
      <t>カクネンド</t>
    </rPh>
    <rPh sb="4" eb="6">
      <t>ガツマツ</t>
    </rPh>
    <rPh sb="6" eb="8">
      <t>ゲンザイ</t>
    </rPh>
    <phoneticPr fontId="2"/>
  </si>
  <si>
    <t>居宅（介護予防）サービス</t>
    <rPh sb="0" eb="2">
      <t>キョタク</t>
    </rPh>
    <rPh sb="3" eb="5">
      <t>カイゴ</t>
    </rPh>
    <rPh sb="5" eb="7">
      <t>ヨボウ</t>
    </rPh>
    <phoneticPr fontId="2"/>
  </si>
  <si>
    <t>訪問サービス</t>
    <rPh sb="0" eb="2">
      <t>ホウモン</t>
    </rPh>
    <phoneticPr fontId="2"/>
  </si>
  <si>
    <t>通所サービス</t>
    <rPh sb="0" eb="2">
      <t>ツウショ</t>
    </rPh>
    <phoneticPr fontId="2"/>
  </si>
  <si>
    <t>短期入所サービス</t>
    <rPh sb="0" eb="2">
      <t>タンキ</t>
    </rPh>
    <rPh sb="2" eb="4">
      <t>ニュウショ</t>
    </rPh>
    <phoneticPr fontId="2"/>
  </si>
  <si>
    <t>福祉用具・住宅改修サービス</t>
    <rPh sb="0" eb="2">
      <t>フクシ</t>
    </rPh>
    <rPh sb="2" eb="4">
      <t>ヨウグ</t>
    </rPh>
    <rPh sb="5" eb="7">
      <t>ジュウタク</t>
    </rPh>
    <rPh sb="7" eb="9">
      <t>カイシュウ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</si>
  <si>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</si>
  <si>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介護予防支援居宅介護支援</t>
    <rPh sb="0" eb="2">
      <t>カイゴ</t>
    </rPh>
    <rPh sb="2" eb="4">
      <t>ヨボウ</t>
    </rPh>
    <rPh sb="4" eb="6">
      <t>シエン</t>
    </rPh>
    <rPh sb="6" eb="8">
      <t>キョタク</t>
    </rPh>
    <rPh sb="8" eb="10">
      <t>カイゴ</t>
    </rPh>
    <rPh sb="10" eb="12">
      <t>シエン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</si>
  <si>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</si>
  <si>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</si>
  <si>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</si>
  <si>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</si>
  <si>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高額医療合算介護（介護予防）サービス費</t>
    <rPh sb="0" eb="2">
      <t>コウガク</t>
    </rPh>
    <rPh sb="2" eb="4">
      <t>イリョウ</t>
    </rPh>
    <rPh sb="4" eb="6">
      <t>ガッサン</t>
    </rPh>
    <rPh sb="6" eb="8">
      <t>カイゴ</t>
    </rPh>
    <rPh sb="9" eb="11">
      <t>カイゴ</t>
    </rPh>
    <rPh sb="11" eb="13">
      <t>ヨボウ</t>
    </rPh>
    <rPh sb="18" eb="19">
      <t>ヒ</t>
    </rPh>
    <phoneticPr fontId="2"/>
  </si>
  <si>
    <t>資料：福祉課</t>
    <rPh sb="0" eb="2">
      <t>シリョウ</t>
    </rPh>
    <rPh sb="3" eb="6">
      <t>フクシカ</t>
    </rPh>
    <phoneticPr fontId="2"/>
  </si>
  <si>
    <t>（１２）要介護（要支援）認定者数</t>
    <rPh sb="4" eb="7">
      <t>ヨウカイゴ</t>
    </rPh>
    <rPh sb="8" eb="11">
      <t>ヨウシエン</t>
    </rPh>
    <rPh sb="12" eb="15">
      <t>ニンテイシャ</t>
    </rPh>
    <rPh sb="15" eb="16">
      <t>スウ</t>
    </rPh>
    <phoneticPr fontId="2"/>
  </si>
  <si>
    <t>単位：人</t>
    <rPh sb="0" eb="2">
      <t>タンイ</t>
    </rPh>
    <rPh sb="3" eb="4">
      <t>ニン</t>
    </rPh>
    <phoneticPr fontId="2"/>
  </si>
  <si>
    <t>計</t>
    <rPh sb="0" eb="1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</si>
  <si>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</si>
  <si>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うち65歳以上75歳未満</t>
    <rPh sb="4" eb="5">
      <t>サイ</t>
    </rPh>
    <rPh sb="5" eb="7">
      <t>イジョウ</t>
    </rPh>
    <rPh sb="9" eb="10">
      <t>サイ</t>
    </rPh>
    <rPh sb="10" eb="12">
      <t>ミマン</t>
    </rPh>
    <phoneticPr fontId="2"/>
  </si>
  <si>
    <t>うち75歳以上</t>
    <rPh sb="4" eb="5">
      <t>サイ</t>
    </rPh>
    <rPh sb="5" eb="7">
      <t>イジョウ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</si>
  <si>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</si>
  <si>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総　　　　　数</t>
    <rPh sb="0" eb="1">
      <t>フサ</t>
    </rPh>
    <rPh sb="6" eb="7">
      <t>カズ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</si>
  <si>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</si>
  <si>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</si>
  <si>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</si>
  <si>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</si>
  <si>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資料：福祉課</t>
    <rPh sb="0" eb="2">
      <t>シリョウ</t>
    </rPh>
    <rPh sb="3" eb="5">
      <t>フクシ</t>
    </rPh>
    <rPh sb="5" eb="6">
      <t>カ</t>
    </rPh>
    <phoneticPr fontId="2"/>
  </si>
  <si>
    <t>要支援1</t>
    <rPh sb="0" eb="1">
      <t>ヨウ</t>
    </rPh>
    <rPh sb="1" eb="3">
      <t>シエン</t>
    </rPh>
    <phoneticPr fontId="2"/>
  </si>
  <si>
    <t>要支援2</t>
    <rPh sb="0" eb="1">
      <t>ヨウ</t>
    </rPh>
    <rPh sb="1" eb="3">
      <t>シエン</t>
    </rPh>
    <phoneticPr fontId="2"/>
  </si>
  <si>
    <t>要介護1</t>
    <rPh sb="0" eb="1">
      <t>ヨウ</t>
    </rPh>
    <rPh sb="1" eb="3">
      <t>カイゴ</t>
    </rPh>
    <phoneticPr fontId="2"/>
  </si>
  <si>
    <t>要介護2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</si>
  <si>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</si>
  <si>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要介護4</t>
    <rPh sb="0" eb="1">
      <t>ヨウ</t>
    </rPh>
    <rPh sb="1" eb="3">
      <t>カイゴ</t>
    </rPh>
    <phoneticPr fontId="2"/>
  </si>
  <si>
    <t>要介護5</t>
    <rPh sb="0" eb="1">
      <t>ヨウ</t>
    </rPh>
    <rPh sb="1" eb="3">
      <t>カイゴ</t>
    </rPh>
    <phoneticPr fontId="2"/>
  </si>
  <si>
    <t>第1号</t>
    <rPh sb="0" eb="1">
      <t>ダイ</t>
    </rPh>
    <rPh sb="2" eb="3">
      <t>ゴウ</t>
    </rPh>
    <phoneticPr fontId="2"/>
  </si>
  <si>
    <t>第2号</t>
    <rPh sb="0" eb="1">
      <t>ダイ</t>
    </rPh>
    <rPh sb="2" eb="3">
      <t>ゴウ</t>
    </rPh>
    <phoneticPr fontId="2"/>
  </si>
  <si>
    <t>合　計</t>
    <rPh sb="0" eb="1">
      <t>ゴウ</t>
    </rPh>
    <rPh sb="2" eb="3">
      <t>ケイ</t>
    </rPh>
    <phoneticPr fontId="2"/>
  </si>
  <si>
    <t>（１４）施設介護サービス受給者数</t>
    <rPh sb="4" eb="6">
      <t>シセツ</t>
    </rPh>
    <rPh sb="6" eb="8">
      <t>カイゴ</t>
    </rPh>
    <rPh sb="12" eb="15">
      <t>ジュキュウシャ</t>
    </rPh>
    <rPh sb="15" eb="16">
      <t>スウ</t>
    </rPh>
    <phoneticPr fontId="2"/>
  </si>
  <si>
    <t>区　分</t>
    <rPh sb="0" eb="1">
      <t>ク</t>
    </rPh>
    <rPh sb="2" eb="3">
      <t>ブン</t>
    </rPh>
    <phoneticPr fontId="2"/>
  </si>
  <si>
    <t>（１６）地域支援事業利用状況</t>
    <rPh sb="4" eb="6">
      <t>チイキ</t>
    </rPh>
    <rPh sb="6" eb="8">
      <t>シエン</t>
    </rPh>
    <rPh sb="8" eb="10">
      <t>ジギョウ</t>
    </rPh>
    <rPh sb="10" eb="12">
      <t>リヨウ</t>
    </rPh>
    <rPh sb="12" eb="14">
      <t>ジョウキョウ</t>
    </rPh>
    <phoneticPr fontId="2"/>
  </si>
  <si>
    <t>介護予防・日常生活支援総合事業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phoneticPr fontId="2"/>
  </si>
  <si>
    <t>事業対象者（新規）</t>
    <rPh sb="0" eb="2">
      <t>ジギョウ</t>
    </rPh>
    <rPh sb="2" eb="4">
      <t>タイショウ</t>
    </rPh>
    <rPh sb="4" eb="5">
      <t>シャ</t>
    </rPh>
    <rPh sb="6" eb="8">
      <t>シンキ</t>
    </rPh>
    <phoneticPr fontId="2"/>
  </si>
  <si>
    <t>現行相当サービス</t>
    <rPh sb="0" eb="2">
      <t>ゲンコウ</t>
    </rPh>
    <rPh sb="2" eb="4">
      <t>ソウトウ</t>
    </rPh>
    <phoneticPr fontId="2"/>
  </si>
  <si>
    <t>サービスA　</t>
    <phoneticPr fontId="2"/>
  </si>
  <si>
    <t>サービスC</t>
    <phoneticPr fontId="2"/>
  </si>
  <si>
    <t>サービスA</t>
    <phoneticPr fontId="2"/>
  </si>
  <si>
    <t>包括的支援事業</t>
    <rPh sb="0" eb="3">
      <t>ホウカツテキ</t>
    </rPh>
    <rPh sb="3" eb="5">
      <t>シエン</t>
    </rPh>
    <rPh sb="5" eb="7">
      <t>ジギョウ</t>
    </rPh>
    <phoneticPr fontId="2"/>
  </si>
  <si>
    <t>相談件数（延べ）</t>
    <rPh sb="0" eb="2">
      <t>ソウダン</t>
    </rPh>
    <rPh sb="2" eb="4">
      <t>ケンスウ</t>
    </rPh>
    <rPh sb="5" eb="6">
      <t>ノ</t>
    </rPh>
    <phoneticPr fontId="2"/>
  </si>
  <si>
    <t>訪問型サービス
参加者数</t>
    <rPh sb="0" eb="2">
      <t>ホウモン</t>
    </rPh>
    <rPh sb="2" eb="3">
      <t>ガタ</t>
    </rPh>
    <rPh sb="8" eb="10">
      <t>サンカ</t>
    </rPh>
    <rPh sb="10" eb="11">
      <t>シャ</t>
    </rPh>
    <rPh sb="11" eb="12">
      <t>スウ</t>
    </rPh>
    <phoneticPr fontId="2"/>
  </si>
  <si>
    <t>通所型サービス
参加者数</t>
    <rPh sb="0" eb="2">
      <t>ツウショ</t>
    </rPh>
    <rPh sb="2" eb="3">
      <t>ガタ</t>
    </rPh>
    <rPh sb="8" eb="10">
      <t>サンカ</t>
    </rPh>
    <rPh sb="10" eb="11">
      <t>シャ</t>
    </rPh>
    <rPh sb="11" eb="12">
      <t>スウ</t>
    </rPh>
    <phoneticPr fontId="2"/>
  </si>
  <si>
    <t>（17）地域支援事業費状況</t>
    <rPh sb="4" eb="6">
      <t>チイキ</t>
    </rPh>
    <rPh sb="6" eb="8">
      <t>シエン</t>
    </rPh>
    <rPh sb="8" eb="11">
      <t>ジギョウヒ</t>
    </rPh>
    <rPh sb="11" eb="13">
      <t>ジョウキョウ</t>
    </rPh>
    <phoneticPr fontId="2"/>
  </si>
  <si>
    <t>地域支援事業</t>
    <rPh sb="0" eb="2">
      <t>チイキ</t>
    </rPh>
    <rPh sb="2" eb="4">
      <t>シエン</t>
    </rPh>
    <rPh sb="4" eb="6">
      <t>ジギョウ</t>
    </rPh>
    <phoneticPr fontId="2"/>
  </si>
  <si>
    <t>その他事業</t>
    <rPh sb="2" eb="3">
      <t>タ</t>
    </rPh>
    <rPh sb="3" eb="5">
      <t>ジギョウ</t>
    </rPh>
    <phoneticPr fontId="2"/>
  </si>
  <si>
    <t>任意事業</t>
    <rPh sb="0" eb="2">
      <t>ニンイ</t>
    </rPh>
    <rPh sb="2" eb="4">
      <t>ジギョウ</t>
    </rPh>
    <phoneticPr fontId="2"/>
  </si>
  <si>
    <t>各年度3月末現在</t>
    <rPh sb="2" eb="3">
      <t>ド</t>
    </rPh>
    <phoneticPr fontId="2"/>
  </si>
  <si>
    <t>資料：こども未来課</t>
    <rPh sb="0" eb="2">
      <t>シリョウ</t>
    </rPh>
    <rPh sb="6" eb="8">
      <t>ミライ</t>
    </rPh>
    <rPh sb="8" eb="9">
      <t>カ</t>
    </rPh>
    <phoneticPr fontId="2"/>
  </si>
  <si>
    <t>総　　　　　　　　　計</t>
    <rPh sb="0" eb="1">
      <t>フサ</t>
    </rPh>
    <rPh sb="10" eb="11">
      <t>ケイ</t>
    </rPh>
    <phoneticPr fontId="2"/>
  </si>
  <si>
    <t>施設等受給者</t>
    <rPh sb="0" eb="2">
      <t>シセツ</t>
    </rPh>
    <rPh sb="2" eb="3">
      <t>トウ</t>
    </rPh>
    <rPh sb="3" eb="5">
      <t>ジュキュウ</t>
    </rPh>
    <rPh sb="5" eb="6">
      <t>シャ</t>
    </rPh>
    <phoneticPr fontId="2"/>
  </si>
  <si>
    <t>特例給付</t>
    <rPh sb="0" eb="2">
      <t>トクレイ</t>
    </rPh>
    <rPh sb="2" eb="4">
      <t>キュウフ</t>
    </rPh>
    <phoneticPr fontId="2"/>
  </si>
  <si>
    <t>被用者3歳～中学校終了</t>
    <rPh sb="0" eb="3">
      <t>ヒヨウシャ</t>
    </rPh>
    <rPh sb="4" eb="5">
      <t>サイ</t>
    </rPh>
    <rPh sb="6" eb="9">
      <t>チュウガッコウ</t>
    </rPh>
    <rPh sb="9" eb="11">
      <t>シュウリョウ</t>
    </rPh>
    <phoneticPr fontId="2"/>
  </si>
  <si>
    <t>被用者0歳～3歳未満</t>
    <rPh sb="0" eb="3">
      <t>ヒヨウシャ</t>
    </rPh>
    <rPh sb="4" eb="5">
      <t>サイ</t>
    </rPh>
    <rPh sb="7" eb="10">
      <t>サイミマン</t>
    </rPh>
    <phoneticPr fontId="2"/>
  </si>
  <si>
    <t>支給額</t>
    <rPh sb="0" eb="3">
      <t>シキュウガク</t>
    </rPh>
    <phoneticPr fontId="2"/>
  </si>
  <si>
    <t>児童数</t>
    <rPh sb="0" eb="3">
      <t>ジドウスウ</t>
    </rPh>
    <phoneticPr fontId="2"/>
  </si>
  <si>
    <t>受給者</t>
    <rPh sb="0" eb="3">
      <t>ジュキュウシャ</t>
    </rPh>
    <phoneticPr fontId="2"/>
  </si>
  <si>
    <t>区　　　　　分</t>
    <rPh sb="0" eb="1">
      <t>ク</t>
    </rPh>
    <rPh sb="6" eb="7">
      <t>ブン</t>
    </rPh>
    <phoneticPr fontId="2"/>
  </si>
  <si>
    <t>年　　度</t>
    <rPh sb="0" eb="1">
      <t>トシ</t>
    </rPh>
    <rPh sb="3" eb="4">
      <t>ド</t>
    </rPh>
    <phoneticPr fontId="2"/>
  </si>
  <si>
    <t>（15）児童手当支給状況の推移</t>
    <rPh sb="4" eb="6">
      <t>ジドウ</t>
    </rPh>
    <rPh sb="6" eb="8">
      <t>テアテ</t>
    </rPh>
    <rPh sb="8" eb="10">
      <t>シキュウ</t>
    </rPh>
    <rPh sb="10" eb="12">
      <t>ジョウキョウ</t>
    </rPh>
    <rPh sb="13" eb="15">
      <t>スイイ</t>
    </rPh>
    <phoneticPr fontId="2"/>
  </si>
  <si>
    <t>非被用者</t>
    <rPh sb="0" eb="1">
      <t>ヒ</t>
    </rPh>
    <rPh sb="1" eb="2">
      <t>ヒ</t>
    </rPh>
    <rPh sb="2" eb="3">
      <t>ヨウ</t>
    </rPh>
    <rPh sb="3" eb="4">
      <t>シャ</t>
    </rPh>
    <phoneticPr fontId="2"/>
  </si>
  <si>
    <t>介護給付等費用適正化事業（延利用人数）</t>
    <rPh sb="0" eb="2">
      <t>カイゴ</t>
    </rPh>
    <rPh sb="2" eb="4">
      <t>キュウフ</t>
    </rPh>
    <rPh sb="4" eb="5">
      <t>トウ</t>
    </rPh>
    <rPh sb="5" eb="7">
      <t>ヒヨウ</t>
    </rPh>
    <rPh sb="7" eb="9">
      <t>テキセイ</t>
    </rPh>
    <rPh sb="9" eb="10">
      <t>カ</t>
    </rPh>
    <rPh sb="10" eb="12">
      <t>ジギョウ</t>
    </rPh>
    <rPh sb="13" eb="14">
      <t>ノベ</t>
    </rPh>
    <rPh sb="14" eb="16">
      <t>リヨウ</t>
    </rPh>
    <rPh sb="16" eb="18">
      <t>ニンズウ</t>
    </rPh>
    <phoneticPr fontId="2"/>
  </si>
  <si>
    <t>家族介護支援事業（延利用人数）</t>
    <rPh sb="0" eb="2">
      <t>カゾク</t>
    </rPh>
    <rPh sb="2" eb="4">
      <t>カイゴ</t>
    </rPh>
    <rPh sb="4" eb="6">
      <t>シエン</t>
    </rPh>
    <rPh sb="6" eb="8">
      <t>ジギョウ</t>
    </rPh>
    <rPh sb="9" eb="10">
      <t>ノベ</t>
    </rPh>
    <rPh sb="10" eb="12">
      <t>リヨウ</t>
    </rPh>
    <rPh sb="12" eb="14">
      <t>ニンズウ</t>
    </rPh>
    <phoneticPr fontId="2"/>
  </si>
  <si>
    <t>地域支援任意事業</t>
    <rPh sb="0" eb="2">
      <t>チイキ</t>
    </rPh>
    <rPh sb="2" eb="4">
      <t>シエン</t>
    </rPh>
    <rPh sb="4" eb="6">
      <t>ニンイ</t>
    </rPh>
    <rPh sb="6" eb="8">
      <t>ジギョウ</t>
    </rPh>
    <phoneticPr fontId="2"/>
  </si>
  <si>
    <t>現物</t>
    <rPh sb="0" eb="2">
      <t>ゲンブツ</t>
    </rPh>
    <phoneticPr fontId="2"/>
  </si>
  <si>
    <t>償還</t>
    <rPh sb="0" eb="2">
      <t>ショウカン</t>
    </rPh>
    <phoneticPr fontId="2"/>
  </si>
  <si>
    <t>介護給付等費用適正化事業（延利用人数）</t>
  </si>
  <si>
    <t>非被用者</t>
  </si>
  <si>
    <t>資料：福祉課</t>
    <rPh sb="0" eb="2">
      <t>シリョウ</t>
    </rPh>
    <rPh sb="3" eb="6">
      <t>フクシカ</t>
    </rPh>
    <phoneticPr fontId="2"/>
  </si>
  <si>
    <t>資料：健康保険課</t>
    <rPh sb="0" eb="2">
      <t>シリョウ</t>
    </rPh>
    <rPh sb="3" eb="8">
      <t>ケンコウホケンカ</t>
    </rPh>
    <phoneticPr fontId="2"/>
  </si>
  <si>
    <t>（３）年度別国民健康保険特別会計歳入歳出決算</t>
    <rPh sb="3" eb="6">
      <t>ネンドベツ</t>
    </rPh>
    <rPh sb="6" eb="8">
      <t>コクミン</t>
    </rPh>
    <rPh sb="8" eb="10">
      <t>ケンコウ</t>
    </rPh>
    <rPh sb="10" eb="12">
      <t>ホケン</t>
    </rPh>
    <rPh sb="12" eb="14">
      <t>トクベツ</t>
    </rPh>
    <rPh sb="14" eb="16">
      <t>カイケイ</t>
    </rPh>
    <rPh sb="16" eb="18">
      <t>サイニュウ</t>
    </rPh>
    <rPh sb="18" eb="20">
      <t>サイシュツ</t>
    </rPh>
    <rPh sb="20" eb="22">
      <t>ケッサン</t>
    </rPh>
    <phoneticPr fontId="2"/>
  </si>
  <si>
    <t>単位：千円</t>
    <rPh sb="0" eb="2">
      <t>タンイ</t>
    </rPh>
    <rPh sb="3" eb="4">
      <t>セン</t>
    </rPh>
    <rPh sb="4" eb="5">
      <t>エン</t>
    </rPh>
    <phoneticPr fontId="2"/>
  </si>
  <si>
    <t>予算額</t>
    <rPh sb="0" eb="3">
      <t>ヨサンガク</t>
    </rPh>
    <phoneticPr fontId="2"/>
  </si>
  <si>
    <t>決算額</t>
    <rPh sb="0" eb="3">
      <t>ケッサンガク</t>
    </rPh>
    <phoneticPr fontId="2"/>
  </si>
  <si>
    <t>構成比</t>
    <rPh sb="0" eb="3">
      <t>コウセイヒ</t>
    </rPh>
    <phoneticPr fontId="2"/>
  </si>
  <si>
    <t>歳　　　　　　　　入</t>
    <rPh sb="0" eb="1">
      <t>トシ</t>
    </rPh>
    <rPh sb="9" eb="10">
      <t>イリ</t>
    </rPh>
    <phoneticPr fontId="2"/>
  </si>
  <si>
    <t>総額</t>
    <rPh sb="0" eb="2">
      <t>ソウガク</t>
    </rPh>
    <phoneticPr fontId="2"/>
  </si>
  <si>
    <t>国民健康保険税</t>
    <rPh sb="0" eb="2">
      <t>コクミン</t>
    </rPh>
    <rPh sb="2" eb="4">
      <t>ケンコウ</t>
    </rPh>
    <rPh sb="4" eb="7">
      <t>ホケンゼイ</t>
    </rPh>
    <phoneticPr fontId="2"/>
  </si>
  <si>
    <t>一部負担金</t>
    <rPh sb="0" eb="2">
      <t>イチブ</t>
    </rPh>
    <rPh sb="2" eb="5">
      <t>フタンキン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</si>
  <si>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</si>
  <si>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2"/>
  </si>
  <si>
    <t>国庫支出金</t>
    <rPh sb="0" eb="2">
      <t>コッコ</t>
    </rPh>
    <rPh sb="2" eb="5">
      <t>シシュツキン</t>
    </rPh>
    <phoneticPr fontId="2"/>
  </si>
  <si>
    <t>県支出金</t>
    <rPh sb="0" eb="1">
      <t>ケン</t>
    </rPh>
    <rPh sb="1" eb="4">
      <t>シシュツキン</t>
    </rPh>
    <phoneticPr fontId="2"/>
  </si>
  <si>
    <t>財産収入</t>
    <rPh sb="0" eb="2">
      <t>ザイサン</t>
    </rPh>
    <rPh sb="2" eb="4">
      <t>シュウニュウ</t>
    </rPh>
    <phoneticPr fontId="2"/>
  </si>
  <si>
    <t>繰入金</t>
    <rPh sb="0" eb="3">
      <t>クリイレキン</t>
    </rPh>
    <phoneticPr fontId="2"/>
  </si>
  <si>
    <t>繰越金</t>
    <rPh sb="0" eb="3">
      <t>クリコシキン</t>
    </rPh>
    <phoneticPr fontId="2"/>
  </si>
  <si>
    <t>諸収入</t>
    <rPh sb="0" eb="3">
      <t>ショシュウニュウ</t>
    </rPh>
    <phoneticPr fontId="2"/>
  </si>
  <si>
    <t>予備費</t>
    <rPh sb="0" eb="3">
      <t>ヨビヒ</t>
    </rPh>
    <phoneticPr fontId="2"/>
  </si>
  <si>
    <t>歳　　　　　　　　出</t>
    <rPh sb="0" eb="1">
      <t>トシ</t>
    </rPh>
    <rPh sb="9" eb="10">
      <t>デ</t>
    </rPh>
    <phoneticPr fontId="2"/>
  </si>
  <si>
    <t>総務費</t>
    <rPh sb="0" eb="3">
      <t>ソウムヒ</t>
    </rPh>
    <phoneticPr fontId="2"/>
  </si>
  <si>
    <t>保険給付費</t>
    <rPh sb="0" eb="2">
      <t>ホケン</t>
    </rPh>
    <rPh sb="2" eb="5">
      <t>キュウフヒ</t>
    </rPh>
    <phoneticPr fontId="2"/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</si>
  <si>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2"/>
  </si>
  <si>
    <t>共同事業拠出金</t>
    <rPh sb="0" eb="2">
      <t>キョウドウ</t>
    </rPh>
    <rPh sb="2" eb="4">
      <t>ジギョウ</t>
    </rPh>
    <rPh sb="4" eb="7">
      <t>キョシュツキン</t>
    </rPh>
    <phoneticPr fontId="2"/>
  </si>
  <si>
    <t>保健事業費</t>
    <rPh sb="0" eb="2">
      <t>ホケン</t>
    </rPh>
    <rPh sb="2" eb="5">
      <t>ジギョウヒ</t>
    </rPh>
    <phoneticPr fontId="2"/>
  </si>
  <si>
    <t>基金積立金</t>
    <rPh sb="0" eb="2">
      <t>キキン</t>
    </rPh>
    <rPh sb="2" eb="5">
      <t>ツミタテキン</t>
    </rPh>
    <phoneticPr fontId="2"/>
  </si>
  <si>
    <t>公債費</t>
    <rPh sb="0" eb="3">
      <t>コウサイヒ</t>
    </rPh>
    <phoneticPr fontId="2"/>
  </si>
  <si>
    <t>諸支出金</t>
    <rPh sb="0" eb="1">
      <t>ショ</t>
    </rPh>
    <rPh sb="1" eb="4">
      <t>シシュツキン</t>
    </rPh>
    <phoneticPr fontId="2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</si>
  <si>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2"/>
  </si>
  <si>
    <t>-</t>
    <phoneticPr fontId="2"/>
  </si>
  <si>
    <t>歳入歳出差引残高</t>
    <rPh sb="0" eb="2">
      <t>サイニュウ</t>
    </rPh>
    <rPh sb="2" eb="4">
      <t>サイシュツ</t>
    </rPh>
    <rPh sb="4" eb="6">
      <t>サシヒキ</t>
    </rPh>
    <rPh sb="6" eb="8">
      <t>ザンダカ</t>
    </rPh>
    <phoneticPr fontId="2"/>
  </si>
  <si>
    <t>※四捨五入処理により区分の合計と総額は必ずしも一致しません。</t>
    <phoneticPr fontId="2"/>
  </si>
  <si>
    <t>資料：各年度決算書</t>
    <rPh sb="0" eb="2">
      <t>シリョウ</t>
    </rPh>
    <rPh sb="3" eb="6">
      <t>カクネンド</t>
    </rPh>
    <rPh sb="6" eb="9">
      <t>ケッサンショ</t>
    </rPh>
    <phoneticPr fontId="2"/>
  </si>
  <si>
    <t>※　村全体の世帯、人口は各年度3月末現在の住民登録人口</t>
    <rPh sb="2" eb="5">
      <t>ソンゼンタイ</t>
    </rPh>
    <rPh sb="6" eb="8">
      <t>セタイ</t>
    </rPh>
    <rPh sb="9" eb="11">
      <t>ジンコウ</t>
    </rPh>
    <rPh sb="12" eb="14">
      <t>カクネン</t>
    </rPh>
    <rPh sb="14" eb="15">
      <t>ド</t>
    </rPh>
    <rPh sb="16" eb="17">
      <t>ガツ</t>
    </rPh>
    <rPh sb="17" eb="18">
      <t>マツ</t>
    </rPh>
    <rPh sb="18" eb="20">
      <t>ゲンザイ</t>
    </rPh>
    <rPh sb="21" eb="23">
      <t>ジュウミン</t>
    </rPh>
    <rPh sb="23" eb="25">
      <t>トウロク</t>
    </rPh>
    <rPh sb="25" eb="27">
      <t>ジンコウ</t>
    </rPh>
    <phoneticPr fontId="2"/>
  </si>
  <si>
    <t>MR混合
(麻しん風しん混合ワクチン)</t>
    <rPh sb="2" eb="4">
      <t>コンゴウ</t>
    </rPh>
    <phoneticPr fontId="2"/>
  </si>
  <si>
    <t>ロタリックス(1価)</t>
    <rPh sb="8" eb="9">
      <t>カ</t>
    </rPh>
    <phoneticPr fontId="2"/>
  </si>
  <si>
    <t>ロタテック(5価)</t>
    <rPh sb="7" eb="8">
      <t>カ</t>
    </rPh>
    <phoneticPr fontId="2"/>
  </si>
  <si>
    <t>単位：人</t>
    <rPh sb="0" eb="2">
      <t>タンイ</t>
    </rPh>
    <rPh sb="3" eb="4">
      <t>ヒト</t>
    </rPh>
    <phoneticPr fontId="2"/>
  </si>
  <si>
    <t>※　再交付は年度をまたがり交付することがあるため、交付総数には含まない。</t>
    <rPh sb="2" eb="3">
      <t>サイ</t>
    </rPh>
    <rPh sb="3" eb="5">
      <t>コウフ</t>
    </rPh>
    <rPh sb="6" eb="8">
      <t>ネンド</t>
    </rPh>
    <rPh sb="13" eb="15">
      <t>コウフ</t>
    </rPh>
    <rPh sb="24" eb="26">
      <t>コウフ</t>
    </rPh>
    <rPh sb="26" eb="28">
      <t>ソウスウ</t>
    </rPh>
    <rPh sb="30" eb="31">
      <t>フク</t>
    </rPh>
    <phoneticPr fontId="2"/>
  </si>
  <si>
    <t>※　生後に交付を受けた場合、妊娠届出がないケースがあるため「妊娠届出数＝交付総数」とは必ずしもならない。</t>
    <rPh sb="2" eb="4">
      <t>セイゴ</t>
    </rPh>
    <rPh sb="5" eb="7">
      <t>コウフ</t>
    </rPh>
    <rPh sb="8" eb="9">
      <t>ウ</t>
    </rPh>
    <rPh sb="11" eb="13">
      <t>バアイ</t>
    </rPh>
    <rPh sb="14" eb="16">
      <t>ニンシン</t>
    </rPh>
    <rPh sb="16" eb="18">
      <t>トドケデ</t>
    </rPh>
    <rPh sb="30" eb="32">
      <t>ニンシン</t>
    </rPh>
    <rPh sb="32" eb="34">
      <t>トドケデ</t>
    </rPh>
    <rPh sb="34" eb="35">
      <t>スウ</t>
    </rPh>
    <rPh sb="36" eb="38">
      <t>コウフ</t>
    </rPh>
    <phoneticPr fontId="2"/>
  </si>
  <si>
    <t>村民集団
健康診査</t>
    <rPh sb="0" eb="2">
      <t>ソンミン</t>
    </rPh>
    <rPh sb="2" eb="4">
      <t>シュウダン</t>
    </rPh>
    <rPh sb="5" eb="7">
      <t>ケンコウ</t>
    </rPh>
    <rPh sb="7" eb="9">
      <t>シンサ</t>
    </rPh>
    <phoneticPr fontId="2"/>
  </si>
  <si>
    <t>特定入所者介護（介護予防）サービス費
（別掲）</t>
    <rPh sb="0" eb="2">
      <t>トクテイ</t>
    </rPh>
    <rPh sb="2" eb="5">
      <t>ニュウショシャ</t>
    </rPh>
    <rPh sb="5" eb="7">
      <t>カイゴ</t>
    </rPh>
    <rPh sb="8" eb="10">
      <t>カイゴ</t>
    </rPh>
    <rPh sb="10" eb="12">
      <t>ヨボウ</t>
    </rPh>
    <rPh sb="17" eb="18">
      <t>ヒ</t>
    </rPh>
    <rPh sb="20" eb="22">
      <t>ベッケイ</t>
    </rPh>
    <phoneticPr fontId="2"/>
  </si>
  <si>
    <t>高額介護（介護予防）
サービス費
(各月）</t>
    <rPh sb="0" eb="2">
      <t>コウガク</t>
    </rPh>
    <rPh sb="2" eb="4">
      <t>カイゴ</t>
    </rPh>
    <rPh sb="5" eb="7">
      <t>カイゴ</t>
    </rPh>
    <rPh sb="7" eb="9">
      <t>ヨボウ</t>
    </rPh>
    <rPh sb="15" eb="16">
      <t>ヒ</t>
    </rPh>
    <rPh sb="18" eb="19">
      <t>カク</t>
    </rPh>
    <rPh sb="19" eb="20">
      <t>ツキ</t>
    </rPh>
    <phoneticPr fontId="2"/>
  </si>
  <si>
    <t>地域密着型（介護予防）サービス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</si>
  <si>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要支援
1</t>
    <rPh sb="0" eb="3">
      <t>ヨウシエン</t>
    </rPh>
    <phoneticPr fontId="2"/>
  </si>
  <si>
    <t>要支援
2</t>
    <rPh sb="0" eb="3">
      <t>ヨウシエン</t>
    </rPh>
    <phoneticPr fontId="2"/>
  </si>
  <si>
    <t>要介護
１</t>
    <rPh sb="0" eb="3">
      <t>ヨウカイゴ</t>
    </rPh>
    <phoneticPr fontId="2"/>
  </si>
  <si>
    <t>要介護
２</t>
    <rPh sb="0" eb="3">
      <t>ヨウカイゴ</t>
    </rPh>
    <phoneticPr fontId="2"/>
  </si>
  <si>
    <t>要介護
３</t>
    <rPh sb="0" eb="3">
      <t>ヨウカイゴ</t>
    </rPh>
    <phoneticPr fontId="2"/>
  </si>
  <si>
    <t>要介護
４</t>
    <rPh sb="0" eb="3">
      <t>ヨウカイゴ</t>
    </rPh>
    <phoneticPr fontId="2"/>
  </si>
  <si>
    <t>要介護
５</t>
    <rPh sb="0" eb="3">
      <t>ヨウカイゴ</t>
    </rPh>
    <phoneticPr fontId="2"/>
  </si>
  <si>
    <t>（１３）居宅介護（介護予防）サービス受給者数</t>
    <rPh sb="4" eb="6">
      <t>キョタク</t>
    </rPh>
    <rPh sb="6" eb="8">
      <t>カイゴ</t>
    </rPh>
    <rPh sb="9" eb="11">
      <t>カイゴ</t>
    </rPh>
    <rPh sb="11" eb="13">
      <t>ヨボウ</t>
    </rPh>
    <rPh sb="18" eb="21">
      <t>ジュキュウシャ</t>
    </rPh>
    <rPh sb="21" eb="22">
      <t>スウ</t>
    </rPh>
    <phoneticPr fontId="2"/>
  </si>
  <si>
    <t>介護老人
福祉施設</t>
    <rPh sb="0" eb="2">
      <t>カイゴ</t>
    </rPh>
    <rPh sb="2" eb="4">
      <t>ロウジン</t>
    </rPh>
    <rPh sb="5" eb="7">
      <t>フクシ</t>
    </rPh>
    <rPh sb="7" eb="9">
      <t>シセツ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</si>
  <si>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</si>
  <si>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介護療養型
医療施設</t>
    <rPh sb="0" eb="2">
      <t>カイゴ</t>
    </rPh>
    <rPh sb="2" eb="4">
      <t>リョウヨウ</t>
    </rPh>
    <rPh sb="4" eb="5">
      <t>ガタ</t>
    </rPh>
    <rPh sb="6" eb="8">
      <t>イリョウ</t>
    </rPh>
    <rPh sb="8" eb="10">
      <t>シセツ</t>
    </rPh>
    <phoneticPr fontId="2"/>
  </si>
  <si>
    <t>介護予防・日常生活
支援総合事業</t>
    <rPh sb="0" eb="2">
      <t>カイゴ</t>
    </rPh>
    <rPh sb="2" eb="4">
      <t>ヨボウ</t>
    </rPh>
    <rPh sb="5" eb="7">
      <t>ニチジョウ</t>
    </rPh>
    <rPh sb="7" eb="9">
      <t>セイカツ</t>
    </rPh>
    <rPh sb="10" eb="12">
      <t>シエン</t>
    </rPh>
    <rPh sb="12" eb="14">
      <t>ソウゴウ</t>
    </rPh>
    <rPh sb="14" eb="16">
      <t>ジギョウ</t>
    </rPh>
    <phoneticPr fontId="2"/>
  </si>
  <si>
    <t>その他事業（延利用人数）</t>
    <rPh sb="2" eb="5">
      <t>タジギョウ</t>
    </rPh>
    <rPh sb="6" eb="7">
      <t>ノベ</t>
    </rPh>
    <rPh sb="7" eb="9">
      <t>リヨウ</t>
    </rPh>
    <rPh sb="9" eb="11">
      <t>ニンズウ</t>
    </rPh>
    <phoneticPr fontId="2"/>
  </si>
  <si>
    <t>一般介護予防事業利用者数</t>
    <rPh sb="0" eb="2">
      <t>イッパン</t>
    </rPh>
    <rPh sb="2" eb="4">
      <t>カイゴ</t>
    </rPh>
    <rPh sb="4" eb="6">
      <t>ヨボウ</t>
    </rPh>
    <rPh sb="6" eb="8">
      <t>ジギョウ</t>
    </rPh>
    <rPh sb="8" eb="10">
      <t>リヨウ</t>
    </rPh>
    <rPh sb="10" eb="11">
      <t>シャ</t>
    </rPh>
    <rPh sb="11" eb="12">
      <t>スウ</t>
    </rPh>
    <phoneticPr fontId="2"/>
  </si>
  <si>
    <t>介護予防ケアマネジメント実施件数（サービスCプラン作成は除く）</t>
    <rPh sb="0" eb="2">
      <t>カイゴ</t>
    </rPh>
    <rPh sb="2" eb="4">
      <t>ヨボウ</t>
    </rPh>
    <rPh sb="12" eb="14">
      <t>ジッシ</t>
    </rPh>
    <rPh sb="14" eb="16">
      <t>ケンスウ</t>
    </rPh>
    <rPh sb="25" eb="27">
      <t>サクセイ</t>
    </rPh>
    <rPh sb="28" eb="29">
      <t>ノゾ</t>
    </rPh>
    <phoneticPr fontId="2"/>
  </si>
  <si>
    <t>地域支援
任意事業
（再掲）</t>
    <rPh sb="0" eb="2">
      <t>チイキ</t>
    </rPh>
    <rPh sb="2" eb="4">
      <t>シエン</t>
    </rPh>
    <rPh sb="5" eb="7">
      <t>ニンイ</t>
    </rPh>
    <rPh sb="7" eb="9">
      <t>ジギョウ</t>
    </rPh>
    <rPh sb="11" eb="13">
      <t>サイケイ</t>
    </rPh>
    <phoneticPr fontId="2"/>
  </si>
  <si>
    <t>包括的支援事業（地域包括支援センターの運営)</t>
    <rPh sb="0" eb="3">
      <t>ホウカツテキ</t>
    </rPh>
    <rPh sb="3" eb="7">
      <t>シエンジギョウ</t>
    </rPh>
    <rPh sb="8" eb="10">
      <t>チイキ</t>
    </rPh>
    <rPh sb="10" eb="12">
      <t>ホウカツ</t>
    </rPh>
    <rPh sb="12" eb="14">
      <t>シエン</t>
    </rPh>
    <rPh sb="19" eb="21">
      <t>ウンエイ</t>
    </rPh>
    <phoneticPr fontId="2"/>
  </si>
  <si>
    <t>包括的支援事業
（社会保障充実分）</t>
    <rPh sb="0" eb="3">
      <t>ホウカツテキ</t>
    </rPh>
    <rPh sb="3" eb="5">
      <t>シエン</t>
    </rPh>
    <rPh sb="5" eb="7">
      <t>ジギョウ</t>
    </rPh>
    <rPh sb="9" eb="11">
      <t>シャカイ</t>
    </rPh>
    <rPh sb="11" eb="13">
      <t>ホショウ</t>
    </rPh>
    <rPh sb="13" eb="16">
      <t>ジュウジツブン</t>
    </rPh>
    <phoneticPr fontId="2"/>
  </si>
  <si>
    <t>家族介護支援事業</t>
    <rPh sb="0" eb="2">
      <t>カゾク</t>
    </rPh>
    <rPh sb="2" eb="4">
      <t>カイゴ</t>
    </rPh>
    <rPh sb="4" eb="8">
      <t>シエンジギョウ</t>
    </rPh>
    <phoneticPr fontId="2"/>
  </si>
  <si>
    <t>各年度3月末現在</t>
    <phoneticPr fontId="2"/>
  </si>
  <si>
    <t>単位：件・人</t>
    <phoneticPr fontId="2"/>
  </si>
  <si>
    <t>単位：円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</si>
</sst>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;[Red]#,##0"/>
    <numFmt numFmtId="178" formatCode="#,##0.0;[Red]#,##0.0"/>
    <numFmt numFmtId="179" formatCode="#,##0.0"/>
    <numFmt numFmtId="180" formatCode="#,##0_ "/>
    <numFmt numFmtId="181" formatCode="0.0%"/>
    <numFmt numFmtId="182" formatCode="#,##0;&quot;△ &quot;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name val="HGPｺﾞｼｯｸM"/>
      <family val="3"/>
      <charset val="128"/>
    </font>
    <font>
      <strike/>
      <sz val="11"/>
      <color rgb="FFFF0000"/>
      <name val="HGPｺﾞｼｯｸM"/>
      <family val="3"/>
      <charset val="128"/>
    </font>
    <font>
      <b/>
      <sz val="16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trike/>
      <sz val="11"/>
      <color rgb="FFFF0000"/>
      <name val="HGSｺﾞｼｯｸM"/>
      <family val="3"/>
      <charset val="128"/>
    </font>
    <font>
      <sz val="12"/>
      <color rgb="FFFF0000"/>
      <name val="HGPｺﾞｼｯｸM"/>
      <family val="3"/>
      <charset val="128"/>
    </font>
    <font>
      <strike/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43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/>
    </xf>
    <xf numFmtId="38" fontId="6" fillId="0" borderId="1" xfId="2" applyFont="1" applyBorder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horizontal="distributed" vertical="center"/>
    </xf>
    <xf numFmtId="38" fontId="6" fillId="0" borderId="5" xfId="2" applyFont="1" applyBorder="1" applyAlignment="1">
      <alignment vertical="center"/>
    </xf>
    <xf numFmtId="176" fontId="6" fillId="0" borderId="5" xfId="2" applyNumberFormat="1" applyFont="1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38" fontId="6" fillId="0" borderId="7" xfId="2" applyFont="1" applyBorder="1" applyAlignment="1">
      <alignment vertical="center"/>
    </xf>
    <xf numFmtId="176" fontId="6" fillId="0" borderId="7" xfId="2" applyNumberFormat="1" applyFont="1" applyBorder="1" applyAlignment="1">
      <alignment vertical="center"/>
    </xf>
    <xf numFmtId="0" fontId="6" fillId="0" borderId="3" xfId="0" applyFont="1" applyBorder="1" applyAlignment="1">
      <alignment horizontal="distributed" vertical="center"/>
    </xf>
    <xf numFmtId="38" fontId="6" fillId="0" borderId="3" xfId="2" applyFont="1" applyBorder="1" applyAlignment="1">
      <alignment vertical="center"/>
    </xf>
    <xf numFmtId="176" fontId="6" fillId="0" borderId="3" xfId="2" applyNumberFormat="1" applyFont="1" applyBorder="1" applyAlignment="1">
      <alignment vertical="center"/>
    </xf>
    <xf numFmtId="38" fontId="6" fillId="0" borderId="5" xfId="2" applyFont="1" applyFill="1" applyBorder="1" applyAlignment="1">
      <alignment vertical="center"/>
    </xf>
    <xf numFmtId="38" fontId="6" fillId="0" borderId="7" xfId="2" applyFont="1" applyFill="1" applyBorder="1" applyAlignment="1">
      <alignment vertical="center"/>
    </xf>
    <xf numFmtId="38" fontId="6" fillId="0" borderId="3" xfId="2" applyFont="1" applyFill="1" applyBorder="1" applyAlignment="1">
      <alignment vertical="center"/>
    </xf>
    <xf numFmtId="0" fontId="9" fillId="0" borderId="0" xfId="0" applyFont="1"/>
    <xf numFmtId="0" fontId="12" fillId="0" borderId="0" xfId="0" applyFont="1" applyFill="1"/>
    <xf numFmtId="0" fontId="9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 shrinkToFit="1"/>
    </xf>
    <xf numFmtId="38" fontId="6" fillId="0" borderId="1" xfId="2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/>
    </xf>
    <xf numFmtId="176" fontId="6" fillId="0" borderId="3" xfId="2" applyNumberFormat="1" applyFont="1" applyFill="1" applyBorder="1" applyAlignment="1">
      <alignment vertical="center"/>
    </xf>
    <xf numFmtId="176" fontId="6" fillId="0" borderId="5" xfId="2" applyNumberFormat="1" applyFont="1" applyFill="1" applyBorder="1" applyAlignment="1">
      <alignment vertical="center"/>
    </xf>
    <xf numFmtId="176" fontId="6" fillId="0" borderId="7" xfId="2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38" fontId="6" fillId="0" borderId="37" xfId="2" applyFont="1" applyBorder="1" applyAlignment="1">
      <alignment vertical="center"/>
    </xf>
    <xf numFmtId="38" fontId="6" fillId="0" borderId="37" xfId="2" applyFont="1" applyFill="1" applyBorder="1" applyAlignment="1">
      <alignment vertical="center"/>
    </xf>
    <xf numFmtId="176" fontId="6" fillId="0" borderId="37" xfId="2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0" fontId="6" fillId="0" borderId="0" xfId="0" applyFont="1" applyAlignment="1">
      <alignment horizontal="distributed" vertical="center"/>
    </xf>
    <xf numFmtId="38" fontId="7" fillId="0" borderId="0" xfId="2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Fill="1"/>
    <xf numFmtId="0" fontId="17" fillId="0" borderId="0" xfId="0" applyFont="1" applyFill="1" applyAlignment="1">
      <alignment horizontal="right"/>
    </xf>
    <xf numFmtId="0" fontId="14" fillId="0" borderId="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5" fillId="0" borderId="0" xfId="0" applyFont="1" applyAlignment="1">
      <alignment horizontal="right"/>
    </xf>
    <xf numFmtId="38" fontId="14" fillId="0" borderId="5" xfId="2" applyFont="1" applyBorder="1" applyAlignment="1">
      <alignment vertical="center"/>
    </xf>
    <xf numFmtId="0" fontId="14" fillId="0" borderId="7" xfId="0" applyFont="1" applyBorder="1" applyAlignment="1">
      <alignment horizontal="center" vertical="center" shrinkToFit="1"/>
    </xf>
    <xf numFmtId="38" fontId="14" fillId="0" borderId="7" xfId="2" applyFont="1" applyBorder="1" applyAlignment="1">
      <alignment vertical="center"/>
    </xf>
    <xf numFmtId="38" fontId="14" fillId="0" borderId="3" xfId="2" applyFont="1" applyBorder="1" applyAlignment="1">
      <alignment vertical="center"/>
    </xf>
    <xf numFmtId="0" fontId="6" fillId="0" borderId="0" xfId="0" applyFont="1" applyAlignment="1">
      <alignment vertical="center"/>
    </xf>
    <xf numFmtId="38" fontId="6" fillId="0" borderId="16" xfId="2" applyFont="1" applyFill="1" applyBorder="1" applyAlignment="1">
      <alignment horizontal="right" vertical="center"/>
    </xf>
    <xf numFmtId="38" fontId="6" fillId="0" borderId="17" xfId="2" applyFont="1" applyFill="1" applyBorder="1" applyAlignment="1">
      <alignment horizontal="right" vertical="center"/>
    </xf>
    <xf numFmtId="38" fontId="6" fillId="0" borderId="18" xfId="2" applyFont="1" applyFill="1" applyBorder="1" applyAlignment="1">
      <alignment horizontal="right" vertical="center"/>
    </xf>
    <xf numFmtId="176" fontId="6" fillId="0" borderId="18" xfId="2" applyNumberFormat="1" applyFont="1" applyFill="1" applyBorder="1" applyAlignment="1">
      <alignment horizontal="right" vertical="center"/>
    </xf>
    <xf numFmtId="38" fontId="6" fillId="0" borderId="19" xfId="2" applyFont="1" applyFill="1" applyBorder="1" applyAlignment="1">
      <alignment horizontal="right" vertical="center"/>
    </xf>
    <xf numFmtId="176" fontId="6" fillId="0" borderId="19" xfId="2" applyNumberFormat="1" applyFont="1" applyFill="1" applyBorder="1" applyAlignment="1">
      <alignment horizontal="right" vertical="center"/>
    </xf>
    <xf numFmtId="38" fontId="6" fillId="0" borderId="20" xfId="2" applyFont="1" applyFill="1" applyBorder="1" applyAlignment="1">
      <alignment horizontal="right" vertical="center"/>
    </xf>
    <xf numFmtId="176" fontId="6" fillId="0" borderId="20" xfId="2" applyNumberFormat="1" applyFont="1" applyFill="1" applyBorder="1" applyAlignment="1">
      <alignment horizontal="right" vertical="center"/>
    </xf>
    <xf numFmtId="38" fontId="6" fillId="0" borderId="15" xfId="2" applyNumberFormat="1" applyFont="1" applyFill="1" applyBorder="1" applyAlignment="1">
      <alignment horizontal="right" vertical="center"/>
    </xf>
    <xf numFmtId="38" fontId="6" fillId="0" borderId="21" xfId="2" applyFont="1" applyFill="1" applyBorder="1" applyAlignment="1">
      <alignment horizontal="right" vertical="center"/>
    </xf>
    <xf numFmtId="176" fontId="6" fillId="0" borderId="21" xfId="2" applyNumberFormat="1" applyFont="1" applyFill="1" applyBorder="1" applyAlignment="1">
      <alignment horizontal="right" vertical="center"/>
    </xf>
    <xf numFmtId="38" fontId="6" fillId="0" borderId="3" xfId="2" applyFont="1" applyFill="1" applyBorder="1" applyAlignment="1">
      <alignment horizontal="right" vertical="center"/>
    </xf>
    <xf numFmtId="38" fontId="6" fillId="0" borderId="22" xfId="2" applyFont="1" applyFill="1" applyBorder="1" applyAlignment="1">
      <alignment horizontal="right" vertical="center"/>
    </xf>
    <xf numFmtId="176" fontId="6" fillId="0" borderId="22" xfId="2" applyNumberFormat="1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178" fontId="6" fillId="0" borderId="0" xfId="1" applyNumberFormat="1" applyFont="1" applyFill="1" applyBorder="1" applyAlignment="1">
      <alignment vertical="center"/>
    </xf>
    <xf numFmtId="179" fontId="6" fillId="0" borderId="0" xfId="1" applyNumberFormat="1" applyFont="1" applyFill="1" applyBorder="1" applyAlignment="1">
      <alignment vertical="center"/>
    </xf>
    <xf numFmtId="38" fontId="14" fillId="0" borderId="5" xfId="2" applyFont="1" applyFill="1" applyBorder="1" applyAlignment="1">
      <alignment vertical="center"/>
    </xf>
    <xf numFmtId="38" fontId="14" fillId="0" borderId="7" xfId="2" applyFont="1" applyFill="1" applyBorder="1" applyAlignment="1">
      <alignment vertical="center"/>
    </xf>
    <xf numFmtId="38" fontId="14" fillId="0" borderId="3" xfId="2" applyFont="1" applyFill="1" applyBorder="1" applyAlignment="1">
      <alignment vertical="center"/>
    </xf>
    <xf numFmtId="0" fontId="18" fillId="0" borderId="0" xfId="0" applyFont="1"/>
    <xf numFmtId="0" fontId="7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38" fontId="6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5" xfId="0" applyFont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8" fontId="6" fillId="0" borderId="23" xfId="2" applyFont="1" applyBorder="1" applyAlignment="1">
      <alignment vertical="center"/>
    </xf>
    <xf numFmtId="38" fontId="6" fillId="0" borderId="1" xfId="2" applyFont="1" applyBorder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38" fontId="6" fillId="0" borderId="10" xfId="2" applyFont="1" applyBorder="1" applyAlignment="1">
      <alignment vertical="center"/>
    </xf>
    <xf numFmtId="38" fontId="6" fillId="0" borderId="1" xfId="2" applyFont="1" applyBorder="1" applyAlignment="1">
      <alignment horizontal="distributed" vertical="center"/>
    </xf>
    <xf numFmtId="0" fontId="6" fillId="0" borderId="0" xfId="0" applyFont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7" xfId="0" applyFont="1" applyBorder="1" applyAlignment="1">
      <alignment vertical="center" wrapText="1"/>
    </xf>
    <xf numFmtId="0" fontId="6" fillId="0" borderId="58" xfId="0" applyFont="1" applyBorder="1" applyAlignment="1">
      <alignment vertical="center" wrapText="1"/>
    </xf>
    <xf numFmtId="0" fontId="6" fillId="0" borderId="59" xfId="0" applyFont="1" applyBorder="1" applyAlignment="1">
      <alignment vertical="center" wrapText="1"/>
    </xf>
    <xf numFmtId="0" fontId="6" fillId="0" borderId="60" xfId="0" applyFont="1" applyBorder="1" applyAlignment="1">
      <alignment vertical="center" wrapText="1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38" fontId="6" fillId="0" borderId="64" xfId="2" applyFont="1" applyBorder="1" applyAlignment="1">
      <alignment vertical="center"/>
    </xf>
    <xf numFmtId="38" fontId="6" fillId="0" borderId="65" xfId="2" applyFont="1" applyBorder="1" applyAlignment="1">
      <alignment vertical="center"/>
    </xf>
    <xf numFmtId="38" fontId="6" fillId="0" borderId="66" xfId="2" applyFont="1" applyBorder="1" applyAlignment="1">
      <alignment vertical="center"/>
    </xf>
    <xf numFmtId="38" fontId="6" fillId="0" borderId="67" xfId="2" applyFont="1" applyBorder="1" applyAlignment="1">
      <alignment vertical="center"/>
    </xf>
    <xf numFmtId="38" fontId="6" fillId="0" borderId="68" xfId="2" applyFont="1" applyBorder="1" applyAlignment="1">
      <alignment vertical="center"/>
    </xf>
    <xf numFmtId="38" fontId="6" fillId="0" borderId="69" xfId="2" applyFont="1" applyBorder="1" applyAlignment="1">
      <alignment vertical="center"/>
    </xf>
    <xf numFmtId="38" fontId="6" fillId="0" borderId="70" xfId="2" applyFont="1" applyBorder="1" applyAlignment="1">
      <alignment vertical="center"/>
    </xf>
    <xf numFmtId="38" fontId="6" fillId="0" borderId="71" xfId="2" applyFont="1" applyBorder="1" applyAlignment="1">
      <alignment vertical="center"/>
    </xf>
    <xf numFmtId="38" fontId="6" fillId="0" borderId="72" xfId="2" applyFont="1" applyBorder="1" applyAlignment="1">
      <alignment vertical="center"/>
    </xf>
    <xf numFmtId="38" fontId="6" fillId="0" borderId="73" xfId="2" applyFont="1" applyBorder="1" applyAlignment="1">
      <alignment vertical="center"/>
    </xf>
    <xf numFmtId="38" fontId="6" fillId="0" borderId="74" xfId="2" applyFont="1" applyBorder="1" applyAlignment="1">
      <alignment vertical="center"/>
    </xf>
    <xf numFmtId="38" fontId="6" fillId="0" borderId="75" xfId="2" applyFont="1" applyBorder="1" applyAlignment="1">
      <alignment vertical="center"/>
    </xf>
    <xf numFmtId="38" fontId="6" fillId="0" borderId="76" xfId="2" applyFont="1" applyBorder="1" applyAlignment="1">
      <alignment vertical="center"/>
    </xf>
    <xf numFmtId="38" fontId="6" fillId="0" borderId="77" xfId="2" applyFont="1" applyBorder="1" applyAlignment="1">
      <alignment vertical="center"/>
    </xf>
    <xf numFmtId="38" fontId="6" fillId="0" borderId="78" xfId="2" applyFont="1" applyBorder="1" applyAlignment="1">
      <alignment vertical="center"/>
    </xf>
    <xf numFmtId="38" fontId="6" fillId="0" borderId="79" xfId="2" applyFont="1" applyBorder="1" applyAlignment="1">
      <alignment vertical="center"/>
    </xf>
    <xf numFmtId="38" fontId="6" fillId="0" borderId="80" xfId="2" applyFont="1" applyBorder="1" applyAlignment="1">
      <alignment vertical="center"/>
    </xf>
    <xf numFmtId="38" fontId="6" fillId="0" borderId="81" xfId="2" applyFont="1" applyBorder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2" xfId="0" applyFont="1" applyFill="1" applyBorder="1" applyAlignment="1">
      <alignment horizontal="center" vertical="center" wrapText="1" shrinkToFit="1"/>
    </xf>
    <xf numFmtId="0" fontId="6" fillId="0" borderId="83" xfId="0" applyFont="1" applyFill="1" applyBorder="1" applyAlignment="1">
      <alignment horizontal="center" vertical="center" wrapText="1" shrinkToFit="1"/>
    </xf>
    <xf numFmtId="0" fontId="6" fillId="0" borderId="89" xfId="0" applyFont="1" applyFill="1" applyBorder="1" applyAlignment="1">
      <alignment horizontal="center" vertical="center" wrapText="1" shrinkToFit="1"/>
    </xf>
    <xf numFmtId="0" fontId="6" fillId="0" borderId="74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38" fontId="6" fillId="0" borderId="82" xfId="2" applyFont="1" applyFill="1" applyBorder="1" applyAlignment="1">
      <alignment vertical="center"/>
    </xf>
    <xf numFmtId="38" fontId="6" fillId="0" borderId="83" xfId="2" applyFont="1" applyFill="1" applyBorder="1" applyAlignment="1">
      <alignment vertical="center"/>
    </xf>
    <xf numFmtId="38" fontId="6" fillId="0" borderId="89" xfId="2" applyFont="1" applyFill="1" applyBorder="1" applyAlignment="1">
      <alignment vertical="center"/>
    </xf>
    <xf numFmtId="38" fontId="6" fillId="0" borderId="74" xfId="2" applyFont="1" applyFill="1" applyBorder="1" applyAlignment="1">
      <alignment vertical="center"/>
    </xf>
    <xf numFmtId="38" fontId="6" fillId="0" borderId="4" xfId="2" applyFont="1" applyFill="1" applyBorder="1" applyAlignment="1">
      <alignment vertical="center"/>
    </xf>
    <xf numFmtId="0" fontId="6" fillId="0" borderId="0" xfId="0" applyFont="1" applyFill="1" applyBorder="1" applyAlignment="1"/>
    <xf numFmtId="0" fontId="6" fillId="0" borderId="23" xfId="0" applyFont="1" applyFill="1" applyBorder="1" applyAlignment="1">
      <alignment horizontal="center" vertical="center" textRotation="255" shrinkToFit="1"/>
    </xf>
    <xf numFmtId="0" fontId="6" fillId="0" borderId="5" xfId="0" applyFont="1" applyFill="1" applyBorder="1" applyAlignment="1">
      <alignment horizontal="center" vertical="center" shrinkToFit="1"/>
    </xf>
    <xf numFmtId="38" fontId="6" fillId="0" borderId="84" xfId="2" applyFont="1" applyFill="1" applyBorder="1" applyAlignment="1">
      <alignment vertical="center"/>
    </xf>
    <xf numFmtId="38" fontId="6" fillId="0" borderId="85" xfId="2" applyFont="1" applyFill="1" applyBorder="1" applyAlignment="1">
      <alignment vertical="center"/>
    </xf>
    <xf numFmtId="38" fontId="6" fillId="0" borderId="90" xfId="2" applyFont="1" applyFill="1" applyBorder="1" applyAlignment="1">
      <alignment vertical="center"/>
    </xf>
    <xf numFmtId="38" fontId="6" fillId="0" borderId="80" xfId="2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textRotation="255" shrinkToFit="1"/>
    </xf>
    <xf numFmtId="38" fontId="6" fillId="0" borderId="86" xfId="2" applyFont="1" applyFill="1" applyBorder="1" applyAlignment="1">
      <alignment vertical="center"/>
    </xf>
    <xf numFmtId="38" fontId="6" fillId="0" borderId="88" xfId="2" applyFont="1" applyFill="1" applyBorder="1" applyAlignment="1">
      <alignment vertical="center"/>
    </xf>
    <xf numFmtId="38" fontId="6" fillId="0" borderId="91" xfId="2" applyFont="1" applyFill="1" applyBorder="1" applyAlignment="1">
      <alignment vertical="center"/>
    </xf>
    <xf numFmtId="38" fontId="6" fillId="0" borderId="87" xfId="2" applyFont="1" applyFill="1" applyBorder="1" applyAlignment="1">
      <alignment vertical="center"/>
    </xf>
    <xf numFmtId="0" fontId="6" fillId="0" borderId="0" xfId="0" applyFont="1" applyFill="1" applyBorder="1"/>
    <xf numFmtId="0" fontId="7" fillId="0" borderId="0" xfId="0" applyFont="1" applyFill="1" applyAlignment="1">
      <alignment horizontal="right" vertical="top"/>
    </xf>
    <xf numFmtId="0" fontId="7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38" fontId="6" fillId="0" borderId="15" xfId="2" applyFont="1" applyFill="1" applyBorder="1" applyAlignment="1">
      <alignment vertical="center"/>
    </xf>
    <xf numFmtId="38" fontId="6" fillId="0" borderId="92" xfId="2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95" xfId="0" applyFont="1" applyFill="1" applyBorder="1" applyAlignment="1">
      <alignment horizontal="center" vertical="center" shrinkToFit="1"/>
    </xf>
    <xf numFmtId="38" fontId="6" fillId="0" borderId="95" xfId="2" applyFont="1" applyFill="1" applyBorder="1" applyAlignment="1">
      <alignment vertical="center"/>
    </xf>
    <xf numFmtId="38" fontId="6" fillId="0" borderId="96" xfId="2" applyFont="1" applyFill="1" applyBorder="1" applyAlignment="1">
      <alignment vertical="center"/>
    </xf>
    <xf numFmtId="0" fontId="6" fillId="0" borderId="82" xfId="0" applyFont="1" applyFill="1" applyBorder="1" applyAlignment="1">
      <alignment horizontal="center" vertical="center" shrinkToFit="1"/>
    </xf>
    <xf numFmtId="0" fontId="6" fillId="0" borderId="74" xfId="0" applyFont="1" applyFill="1" applyBorder="1" applyAlignment="1">
      <alignment horizontal="center" vertical="center" shrinkToFit="1"/>
    </xf>
    <xf numFmtId="0" fontId="6" fillId="0" borderId="100" xfId="0" applyFont="1" applyFill="1" applyBorder="1" applyAlignment="1">
      <alignment horizontal="center" vertical="center" shrinkToFit="1"/>
    </xf>
    <xf numFmtId="38" fontId="6" fillId="0" borderId="101" xfId="2" applyFont="1" applyFill="1" applyBorder="1" applyAlignment="1">
      <alignment vertical="center"/>
    </xf>
    <xf numFmtId="38" fontId="6" fillId="0" borderId="77" xfId="2" applyFont="1" applyFill="1" applyBorder="1" applyAlignment="1">
      <alignment vertical="center"/>
    </xf>
    <xf numFmtId="38" fontId="6" fillId="0" borderId="102" xfId="2" applyFont="1" applyFill="1" applyBorder="1" applyAlignment="1">
      <alignment vertical="center"/>
    </xf>
    <xf numFmtId="38" fontId="6" fillId="0" borderId="103" xfId="2" applyFont="1" applyFill="1" applyBorder="1" applyAlignment="1">
      <alignment vertical="center"/>
    </xf>
    <xf numFmtId="38" fontId="6" fillId="0" borderId="71" xfId="2" applyFont="1" applyFill="1" applyBorder="1" applyAlignment="1">
      <alignment vertical="center"/>
    </xf>
    <xf numFmtId="38" fontId="6" fillId="0" borderId="104" xfId="2" applyFont="1" applyFill="1" applyBorder="1" applyAlignment="1">
      <alignment vertical="center"/>
    </xf>
    <xf numFmtId="38" fontId="6" fillId="0" borderId="105" xfId="2" applyFont="1" applyFill="1" applyBorder="1" applyAlignment="1">
      <alignment vertical="center"/>
    </xf>
    <xf numFmtId="38" fontId="6" fillId="0" borderId="106" xfId="2" applyFont="1" applyFill="1" applyBorder="1" applyAlignment="1">
      <alignment vertical="center"/>
    </xf>
    <xf numFmtId="38" fontId="6" fillId="0" borderId="107" xfId="2" applyFont="1" applyFill="1" applyBorder="1" applyAlignment="1">
      <alignment vertical="center"/>
    </xf>
    <xf numFmtId="0" fontId="6" fillId="0" borderId="89" xfId="0" applyFont="1" applyFill="1" applyBorder="1" applyAlignment="1">
      <alignment horizontal="center" vertical="center" shrinkToFit="1"/>
    </xf>
    <xf numFmtId="38" fontId="6" fillId="0" borderId="112" xfId="2" applyFont="1" applyFill="1" applyBorder="1" applyAlignment="1">
      <alignment vertical="center"/>
    </xf>
    <xf numFmtId="38" fontId="6" fillId="0" borderId="113" xfId="2" applyFont="1" applyFill="1" applyBorder="1" applyAlignment="1">
      <alignment vertical="center"/>
    </xf>
    <xf numFmtId="38" fontId="6" fillId="0" borderId="114" xfId="2" applyFont="1" applyFill="1" applyBorder="1" applyAlignment="1">
      <alignment vertical="center"/>
    </xf>
    <xf numFmtId="0" fontId="6" fillId="0" borderId="83" xfId="0" applyFont="1" applyFill="1" applyBorder="1" applyAlignment="1">
      <alignment horizontal="center" vertical="center" shrinkToFit="1"/>
    </xf>
    <xf numFmtId="38" fontId="6" fillId="0" borderId="116" xfId="2" applyFont="1" applyFill="1" applyBorder="1" applyAlignment="1">
      <alignment vertical="center"/>
    </xf>
    <xf numFmtId="38" fontId="6" fillId="0" borderId="117" xfId="2" applyFont="1" applyFill="1" applyBorder="1" applyAlignment="1">
      <alignment vertical="center"/>
    </xf>
    <xf numFmtId="38" fontId="6" fillId="0" borderId="118" xfId="2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38" fontId="6" fillId="0" borderId="93" xfId="2" applyFont="1" applyFill="1" applyBorder="1" applyAlignment="1">
      <alignment vertical="center"/>
    </xf>
    <xf numFmtId="38" fontId="6" fillId="0" borderId="94" xfId="2" applyFont="1" applyFill="1" applyBorder="1" applyAlignment="1">
      <alignment vertical="center"/>
    </xf>
    <xf numFmtId="38" fontId="6" fillId="0" borderId="97" xfId="2" applyFont="1" applyFill="1" applyBorder="1" applyAlignment="1">
      <alignment vertical="center"/>
    </xf>
    <xf numFmtId="0" fontId="6" fillId="0" borderId="98" xfId="0" applyFont="1" applyFill="1" applyBorder="1" applyAlignment="1">
      <alignment horizontal="center" vertical="center" shrinkToFit="1"/>
    </xf>
    <xf numFmtId="38" fontId="6" fillId="0" borderId="108" xfId="2" applyFont="1" applyFill="1" applyBorder="1" applyAlignment="1">
      <alignment vertical="center"/>
    </xf>
    <xf numFmtId="38" fontId="6" fillId="0" borderId="119" xfId="2" applyFont="1" applyFill="1" applyBorder="1" applyAlignment="1">
      <alignment vertical="center"/>
    </xf>
    <xf numFmtId="38" fontId="6" fillId="0" borderId="115" xfId="2" applyFont="1" applyFill="1" applyBorder="1" applyAlignment="1">
      <alignment vertical="center"/>
    </xf>
    <xf numFmtId="38" fontId="6" fillId="0" borderId="109" xfId="2" applyFont="1" applyFill="1" applyBorder="1" applyAlignment="1">
      <alignment vertical="center"/>
    </xf>
    <xf numFmtId="38" fontId="6" fillId="0" borderId="110" xfId="2" applyFont="1" applyFill="1" applyBorder="1" applyAlignment="1">
      <alignment vertical="center"/>
    </xf>
    <xf numFmtId="38" fontId="6" fillId="0" borderId="99" xfId="2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38" fontId="6" fillId="0" borderId="111" xfId="2" applyFont="1" applyFill="1" applyBorder="1" applyAlignment="1">
      <alignment vertical="center"/>
    </xf>
    <xf numFmtId="38" fontId="6" fillId="0" borderId="36" xfId="2" applyFont="1" applyFill="1" applyBorder="1" applyAlignment="1">
      <alignment vertical="center"/>
    </xf>
    <xf numFmtId="38" fontId="6" fillId="0" borderId="100" xfId="2" applyFont="1" applyFill="1" applyBorder="1" applyAlignment="1">
      <alignment vertical="center"/>
    </xf>
    <xf numFmtId="38" fontId="6" fillId="0" borderId="35" xfId="2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/>
    </xf>
    <xf numFmtId="0" fontId="6" fillId="0" borderId="95" xfId="0" applyFont="1" applyFill="1" applyBorder="1" applyAlignment="1">
      <alignment horizontal="center" vertical="center"/>
    </xf>
    <xf numFmtId="38" fontId="6" fillId="0" borderId="10" xfId="2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38" fontId="6" fillId="0" borderId="120" xfId="2" applyFont="1" applyFill="1" applyBorder="1" applyAlignment="1">
      <alignment vertical="center"/>
    </xf>
    <xf numFmtId="0" fontId="6" fillId="0" borderId="37" xfId="0" applyFont="1" applyFill="1" applyBorder="1" applyAlignment="1">
      <alignment horizontal="center" vertical="center"/>
    </xf>
    <xf numFmtId="38" fontId="6" fillId="0" borderId="121" xfId="2" applyFont="1" applyFill="1" applyBorder="1" applyAlignment="1">
      <alignment vertical="center"/>
    </xf>
    <xf numFmtId="38" fontId="6" fillId="0" borderId="122" xfId="2" applyFont="1" applyFill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33" xfId="2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38" fontId="6" fillId="0" borderId="1" xfId="2" applyFont="1" applyBorder="1" applyAlignment="1">
      <alignment horizontal="right" vertical="center"/>
    </xf>
    <xf numFmtId="0" fontId="6" fillId="0" borderId="15" xfId="0" applyFont="1" applyBorder="1" applyAlignment="1">
      <alignment vertical="center" wrapText="1"/>
    </xf>
    <xf numFmtId="38" fontId="6" fillId="0" borderId="15" xfId="2" applyFont="1" applyBorder="1" applyAlignment="1">
      <alignment horizontal="right" vertical="center"/>
    </xf>
    <xf numFmtId="0" fontId="6" fillId="0" borderId="16" xfId="0" applyFont="1" applyBorder="1" applyAlignment="1">
      <alignment vertical="center" wrapText="1"/>
    </xf>
    <xf numFmtId="38" fontId="6" fillId="0" borderId="16" xfId="2" applyFont="1" applyBorder="1" applyAlignment="1">
      <alignment horizontal="right" vertical="center"/>
    </xf>
    <xf numFmtId="0" fontId="6" fillId="0" borderId="17" xfId="0" applyFont="1" applyBorder="1" applyAlignment="1">
      <alignment vertical="center" wrapText="1"/>
    </xf>
    <xf numFmtId="38" fontId="6" fillId="0" borderId="17" xfId="2" applyFont="1" applyBorder="1" applyAlignment="1">
      <alignment horizontal="right" vertical="center"/>
    </xf>
    <xf numFmtId="38" fontId="6" fillId="0" borderId="124" xfId="2" applyFont="1" applyBorder="1" applyAlignment="1">
      <alignment horizontal="right" vertical="center" wrapText="1"/>
    </xf>
    <xf numFmtId="38" fontId="6" fillId="0" borderId="16" xfId="2" applyFont="1" applyBorder="1" applyAlignment="1">
      <alignment horizontal="right" vertical="center" wrapText="1"/>
    </xf>
    <xf numFmtId="38" fontId="6" fillId="0" borderId="124" xfId="2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6" fillId="0" borderId="123" xfId="2" applyFont="1" applyBorder="1" applyAlignment="1">
      <alignment horizontal="right" vertical="center" wrapText="1"/>
    </xf>
    <xf numFmtId="38" fontId="6" fillId="0" borderId="15" xfId="2" applyFont="1" applyBorder="1" applyAlignment="1">
      <alignment horizontal="right" vertical="center" wrapText="1"/>
    </xf>
    <xf numFmtId="38" fontId="6" fillId="0" borderId="123" xfId="2" applyFont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/>
    </xf>
    <xf numFmtId="0" fontId="6" fillId="0" borderId="5" xfId="0" applyFont="1" applyFill="1" applyBorder="1" applyAlignment="1">
      <alignment horizontal="distributed" vertical="center" shrinkToFit="1"/>
    </xf>
    <xf numFmtId="0" fontId="6" fillId="0" borderId="16" xfId="0" applyFont="1" applyFill="1" applyBorder="1" applyAlignment="1">
      <alignment horizontal="distributed" vertical="center" shrinkToFit="1"/>
    </xf>
    <xf numFmtId="38" fontId="6" fillId="0" borderId="50" xfId="2" applyFont="1" applyFill="1" applyBorder="1" applyAlignment="1">
      <alignment vertical="center"/>
    </xf>
    <xf numFmtId="38" fontId="6" fillId="0" borderId="16" xfId="2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 shrinkToFit="1"/>
    </xf>
    <xf numFmtId="0" fontId="6" fillId="0" borderId="15" xfId="0" applyFont="1" applyFill="1" applyBorder="1" applyAlignment="1">
      <alignment horizontal="distributed" vertical="center" shrinkToFit="1"/>
    </xf>
    <xf numFmtId="0" fontId="6" fillId="0" borderId="7" xfId="0" applyFont="1" applyFill="1" applyBorder="1" applyAlignment="1">
      <alignment horizontal="distributed" vertical="center" wrapText="1" shrinkToFit="1"/>
    </xf>
    <xf numFmtId="0" fontId="6" fillId="0" borderId="48" xfId="0" applyFont="1" applyFill="1" applyBorder="1" applyAlignment="1">
      <alignment horizontal="distributed" vertical="center" shrinkToFit="1"/>
    </xf>
    <xf numFmtId="0" fontId="6" fillId="0" borderId="17" xfId="0" applyFont="1" applyFill="1" applyBorder="1" applyAlignment="1">
      <alignment horizontal="distributed" vertical="center" shrinkToFit="1"/>
    </xf>
    <xf numFmtId="38" fontId="6" fillId="0" borderId="17" xfId="2" applyFont="1" applyFill="1" applyBorder="1" applyAlignment="1">
      <alignment vertical="center"/>
    </xf>
    <xf numFmtId="0" fontId="6" fillId="0" borderId="50" xfId="0" applyFont="1" applyFill="1" applyBorder="1" applyAlignment="1">
      <alignment horizontal="distributed" vertical="center" shrinkToFit="1"/>
    </xf>
    <xf numFmtId="0" fontId="6" fillId="0" borderId="7" xfId="0" applyFont="1" applyFill="1" applyBorder="1" applyAlignment="1">
      <alignment horizontal="distributed" vertical="center" shrinkToFit="1"/>
    </xf>
    <xf numFmtId="38" fontId="6" fillId="0" borderId="48" xfId="2" applyFont="1" applyFill="1" applyBorder="1" applyAlignment="1">
      <alignment vertical="center"/>
    </xf>
    <xf numFmtId="38" fontId="6" fillId="0" borderId="49" xfId="2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38" fontId="6" fillId="0" borderId="1" xfId="2" applyFont="1" applyFill="1" applyBorder="1" applyAlignment="1">
      <alignment horizontal="right" vertical="center"/>
    </xf>
    <xf numFmtId="38" fontId="6" fillId="0" borderId="15" xfId="2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distributed" vertical="center" shrinkToFit="1"/>
    </xf>
    <xf numFmtId="0" fontId="6" fillId="0" borderId="11" xfId="0" applyFont="1" applyBorder="1" applyAlignment="1">
      <alignment horizontal="distributed" vertical="center" shrinkToFit="1"/>
    </xf>
    <xf numFmtId="38" fontId="6" fillId="0" borderId="5" xfId="2" applyFont="1" applyBorder="1" applyAlignment="1">
      <alignment vertical="center"/>
    </xf>
    <xf numFmtId="38" fontId="6" fillId="0" borderId="7" xfId="2" applyFont="1" applyBorder="1" applyAlignment="1">
      <alignment vertical="center"/>
    </xf>
    <xf numFmtId="38" fontId="6" fillId="0" borderId="3" xfId="2" applyFont="1" applyBorder="1" applyAlignment="1">
      <alignment vertical="center"/>
    </xf>
    <xf numFmtId="176" fontId="6" fillId="0" borderId="5" xfId="2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textRotation="255" wrapText="1"/>
    </xf>
    <xf numFmtId="0" fontId="6" fillId="0" borderId="31" xfId="0" applyFont="1" applyBorder="1" applyAlignment="1">
      <alignment horizontal="center" vertical="center" textRotation="255" wrapText="1"/>
    </xf>
    <xf numFmtId="0" fontId="6" fillId="0" borderId="6" xfId="0" applyFont="1" applyFill="1" applyBorder="1" applyAlignment="1">
      <alignment horizontal="center" vertical="center" textRotation="255" shrinkToFit="1"/>
    </xf>
    <xf numFmtId="0" fontId="6" fillId="0" borderId="9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/>
    <xf numFmtId="0" fontId="6" fillId="0" borderId="5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6" fillId="0" borderId="1" xfId="2" applyFont="1" applyFill="1" applyBorder="1" applyAlignment="1">
      <alignment horizontal="right" vertical="center"/>
    </xf>
    <xf numFmtId="38" fontId="6" fillId="0" borderId="5" xfId="2" applyFont="1" applyFill="1" applyBorder="1" applyAlignment="1">
      <alignment horizontal="right" vertical="center"/>
    </xf>
    <xf numFmtId="38" fontId="6" fillId="0" borderId="15" xfId="2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6" fillId="0" borderId="4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/>
    </xf>
    <xf numFmtId="38" fontId="6" fillId="0" borderId="1" xfId="2" applyFont="1" applyFill="1" applyBorder="1" applyAlignment="1">
      <alignment vertical="center" shrinkToFit="1"/>
    </xf>
    <xf numFmtId="181" fontId="6" fillId="0" borderId="1" xfId="2" applyNumberFormat="1" applyFont="1" applyFill="1" applyBorder="1" applyAlignment="1">
      <alignment vertical="center" shrinkToFit="1"/>
    </xf>
    <xf numFmtId="9" fontId="6" fillId="0" borderId="1" xfId="1" applyFont="1" applyFill="1" applyBorder="1" applyAlignment="1">
      <alignment vertical="center" shrinkToFit="1"/>
    </xf>
    <xf numFmtId="9" fontId="6" fillId="0" borderId="1" xfId="1" applyNumberFormat="1" applyFont="1" applyFill="1" applyBorder="1" applyAlignment="1">
      <alignment vertical="center" shrinkToFit="1"/>
    </xf>
    <xf numFmtId="0" fontId="6" fillId="0" borderId="23" xfId="0" applyFont="1" applyFill="1" applyBorder="1" applyAlignment="1">
      <alignment horizontal="center" vertical="center" textRotation="255"/>
    </xf>
    <xf numFmtId="38" fontId="6" fillId="0" borderId="0" xfId="2" applyFont="1" applyFill="1" applyBorder="1" applyAlignment="1">
      <alignment vertical="center" shrinkToFit="1"/>
    </xf>
    <xf numFmtId="38" fontId="6" fillId="0" borderId="5" xfId="2" applyFont="1" applyFill="1" applyBorder="1" applyAlignment="1">
      <alignment vertical="center" shrinkToFit="1"/>
    </xf>
    <xf numFmtId="181" fontId="6" fillId="0" borderId="0" xfId="2" applyNumberFormat="1" applyFont="1" applyFill="1" applyBorder="1" applyAlignment="1">
      <alignment vertical="center" shrinkToFit="1"/>
    </xf>
    <xf numFmtId="181" fontId="6" fillId="0" borderId="5" xfId="1" applyNumberFormat="1" applyFont="1" applyFill="1" applyBorder="1" applyAlignment="1">
      <alignment vertical="center" shrinkToFit="1"/>
    </xf>
    <xf numFmtId="9" fontId="6" fillId="0" borderId="0" xfId="1" applyNumberFormat="1" applyFont="1" applyFill="1" applyBorder="1" applyAlignment="1">
      <alignment vertical="center" shrinkToFit="1"/>
    </xf>
    <xf numFmtId="181" fontId="6" fillId="0" borderId="9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distributed" vertical="center"/>
    </xf>
    <xf numFmtId="38" fontId="6" fillId="0" borderId="7" xfId="2" applyFont="1" applyFill="1" applyBorder="1" applyAlignment="1">
      <alignment vertical="center" shrinkToFit="1"/>
    </xf>
    <xf numFmtId="181" fontId="6" fillId="0" borderId="7" xfId="1" applyNumberFormat="1" applyFont="1" applyFill="1" applyBorder="1" applyAlignment="1">
      <alignment vertical="center" shrinkToFit="1"/>
    </xf>
    <xf numFmtId="181" fontId="6" fillId="0" borderId="23" xfId="1" applyNumberFormat="1" applyFont="1" applyFill="1" applyBorder="1" applyAlignment="1">
      <alignment vertical="center" shrinkToFit="1"/>
    </xf>
    <xf numFmtId="38" fontId="6" fillId="0" borderId="0" xfId="2" applyFont="1" applyFill="1" applyBorder="1" applyAlignment="1">
      <alignment horizontal="right" vertical="center" shrinkToFit="1"/>
    </xf>
    <xf numFmtId="38" fontId="6" fillId="0" borderId="7" xfId="2" applyFont="1" applyFill="1" applyBorder="1" applyAlignment="1">
      <alignment horizontal="righ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38" fontId="6" fillId="0" borderId="3" xfId="2" applyFont="1" applyFill="1" applyBorder="1" applyAlignment="1">
      <alignment vertical="center" shrinkToFit="1"/>
    </xf>
    <xf numFmtId="181" fontId="6" fillId="0" borderId="3" xfId="1" applyNumberFormat="1" applyFont="1" applyFill="1" applyBorder="1" applyAlignment="1">
      <alignment vertical="center" shrinkToFit="1"/>
    </xf>
    <xf numFmtId="181" fontId="6" fillId="0" borderId="10" xfId="1" applyNumberFormat="1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" vertical="center" textRotation="255"/>
    </xf>
    <xf numFmtId="38" fontId="6" fillId="0" borderId="8" xfId="2" applyFont="1" applyFill="1" applyBorder="1" applyAlignment="1">
      <alignment vertical="center" shrinkToFit="1"/>
    </xf>
    <xf numFmtId="9" fontId="6" fillId="0" borderId="8" xfId="1" applyFont="1" applyFill="1" applyBorder="1" applyAlignment="1">
      <alignment vertical="center" shrinkToFit="1"/>
    </xf>
    <xf numFmtId="9" fontId="6" fillId="0" borderId="4" xfId="1" applyFont="1" applyFill="1" applyBorder="1" applyAlignment="1">
      <alignment vertical="center" shrinkToFit="1"/>
    </xf>
    <xf numFmtId="181" fontId="6" fillId="0" borderId="0" xfId="1" applyNumberFormat="1" applyFont="1" applyFill="1" applyBorder="1" applyAlignment="1">
      <alignment vertical="center" shrinkToFit="1"/>
    </xf>
    <xf numFmtId="181" fontId="6" fillId="0" borderId="56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38" fontId="6" fillId="0" borderId="14" xfId="2" applyFont="1" applyFill="1" applyBorder="1" applyAlignment="1">
      <alignment horizontal="right" vertical="center" shrinkToFit="1"/>
    </xf>
    <xf numFmtId="38" fontId="6" fillId="0" borderId="3" xfId="2" applyFont="1" applyFill="1" applyBorder="1" applyAlignment="1">
      <alignment horizontal="right" vertical="center" shrinkToFit="1"/>
    </xf>
    <xf numFmtId="181" fontId="6" fillId="0" borderId="14" xfId="1" applyNumberFormat="1" applyFont="1" applyFill="1" applyBorder="1" applyAlignment="1">
      <alignment horizontal="right" vertical="center" shrinkToFit="1"/>
    </xf>
    <xf numFmtId="181" fontId="6" fillId="0" borderId="3" xfId="1" applyNumberFormat="1" applyFont="1" applyFill="1" applyBorder="1" applyAlignment="1">
      <alignment horizontal="right" vertical="center" shrinkToFit="1"/>
    </xf>
    <xf numFmtId="38" fontId="6" fillId="0" borderId="14" xfId="2" applyFont="1" applyFill="1" applyBorder="1" applyAlignment="1">
      <alignment vertical="center" shrinkToFit="1"/>
    </xf>
    <xf numFmtId="181" fontId="6" fillId="0" borderId="14" xfId="1" applyNumberFormat="1" applyFont="1" applyFill="1" applyBorder="1" applyAlignment="1">
      <alignment vertical="center" shrinkToFit="1"/>
    </xf>
    <xf numFmtId="181" fontId="6" fillId="0" borderId="12" xfId="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182" fontId="6" fillId="0" borderId="3" xfId="2" applyNumberFormat="1" applyFont="1" applyFill="1" applyBorder="1" applyAlignment="1">
      <alignment vertical="center" shrinkToFit="1"/>
    </xf>
    <xf numFmtId="0" fontId="8" fillId="0" borderId="0" xfId="0" applyFont="1" applyFill="1" applyAlignment="1">
      <alignment horizontal="right" vertical="top"/>
    </xf>
    <xf numFmtId="0" fontId="10" fillId="0" borderId="0" xfId="0" applyFont="1" applyFill="1"/>
    <xf numFmtId="0" fontId="11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right" vertical="center" shrinkToFit="1"/>
    </xf>
    <xf numFmtId="0" fontId="6" fillId="0" borderId="15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right" vertical="center" shrinkToFit="1"/>
    </xf>
    <xf numFmtId="0" fontId="6" fillId="0" borderId="16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180" fontId="6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177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38" fontId="6" fillId="0" borderId="61" xfId="2" applyFont="1" applyFill="1" applyBorder="1" applyAlignment="1">
      <alignment vertical="center"/>
    </xf>
    <xf numFmtId="38" fontId="6" fillId="0" borderId="62" xfId="2" applyFont="1" applyFill="1" applyBorder="1" applyAlignment="1">
      <alignment vertical="center"/>
    </xf>
    <xf numFmtId="38" fontId="6" fillId="0" borderId="63" xfId="2" applyFont="1" applyFill="1" applyBorder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ja-JP" sz="1600"/>
              <a:t>国民健康保険の給付総額と1人あたりの給付額</a:t>
            </a:r>
          </a:p>
        </c:rich>
      </c:tx>
      <c:layout>
        <c:manualLayout>
          <c:xMode val="edge"/>
          <c:yMode val="edge"/>
          <c:x val="0.14995808306980496"/>
          <c:y val="1.7882982643460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3339191564143E-2"/>
          <c:y val="0.17954390823332039"/>
          <c:w val="0.81195079086115995"/>
          <c:h val="0.7426269608009588"/>
        </c:manualLayout>
      </c:layout>
      <c:barChart>
        <c:barDir val="col"/>
        <c:grouping val="clustered"/>
        <c:varyColors val="0"/>
        <c:ser>
          <c:idx val="0"/>
          <c:order val="0"/>
          <c:tx>
            <c:v>給付額</c:v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invertIfNegative val="0"/>
          <c:cat>
            <c:strRef>
              <c:f>'10-5'!$A$6:$A$11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令和２年度</c:v>
                </c:pt>
                <c:pt idx="3">
                  <c:v>令和３年度</c:v>
                </c:pt>
                <c:pt idx="4">
                  <c:v>令和４年度</c:v>
                </c:pt>
                <c:pt idx="5">
                  <c:v>令和５年度</c:v>
                </c:pt>
              </c:strCache>
            </c:strRef>
          </c:cat>
          <c:val>
            <c:numRef>
              <c:f>'10-5'!$G$6:$G$11</c:f>
              <c:numCache>
                <c:formatCode>#,##0_);[Red]\(#,##0\)</c:formatCode>
                <c:ptCount val="6"/>
                <c:pt idx="0">
                  <c:v>1353822459</c:v>
                </c:pt>
                <c:pt idx="1">
                  <c:v>1380740524</c:v>
                </c:pt>
                <c:pt idx="2">
                  <c:v>1318278612</c:v>
                </c:pt>
                <c:pt idx="3">
                  <c:v>1333929086</c:v>
                </c:pt>
                <c:pt idx="4">
                  <c:v>1316280536</c:v>
                </c:pt>
                <c:pt idx="5">
                  <c:v>1360633870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1-4717-825B-27C54462A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4394688"/>
        <c:axId val="184399640"/>
      </c:barChart>
      <c:lineChart>
        <c:grouping val="standard"/>
        <c:varyColors val="0"/>
        <c:ser>
          <c:idx val="1"/>
          <c:order val="1"/>
          <c:tx>
            <c:v>1人あたり給付額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'10-5'!$A$6:$A$11</c:f>
              <c:strCache>
                <c:ptCount val="6"/>
                <c:pt idx="0">
                  <c:v>平成30年度</c:v>
                </c:pt>
                <c:pt idx="1">
                  <c:v>令和元年度</c:v>
                </c:pt>
                <c:pt idx="2">
                  <c:v>令和２年度</c:v>
                </c:pt>
                <c:pt idx="3">
                  <c:v>令和３年度</c:v>
                </c:pt>
                <c:pt idx="4">
                  <c:v>令和４年度</c:v>
                </c:pt>
                <c:pt idx="5">
                  <c:v>令和５年度</c:v>
                </c:pt>
              </c:strCache>
            </c:strRef>
          </c:cat>
          <c:val>
            <c:numRef>
              <c:f>'10-5'!$H$6:$H$11</c:f>
              <c:numCache>
                <c:formatCode>#,##0_);[Red]\(#,##0\)</c:formatCode>
                <c:ptCount val="6"/>
                <c:pt idx="0">
                  <c:v>264676.92258064519</c:v>
                </c:pt>
                <c:pt idx="1">
                  <c:v>270045.08585957362</c:v>
                </c:pt>
                <c:pt idx="2">
                  <c:v>255628.9726585224</c:v>
                </c:pt>
                <c:pt idx="3">
                  <c:v>259519.27743190661</c:v>
                </c:pt>
                <c:pt idx="4">
                  <c:v>265486.19120613148</c:v>
                </c:pt>
                <c:pt idx="5">
                  <c:v>280369.64145889139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1-4717-825B-27C54462A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732032"/>
        <c:axId val="263645880"/>
      </c:lineChart>
      <c:catAx>
        <c:axId val="184394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84399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99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千万円</a:t>
                </a:r>
              </a:p>
            </c:rich>
          </c:tx>
          <c:layout>
            <c:manualLayout>
              <c:xMode val="edge"/>
              <c:yMode val="edge"/>
              <c:x val="1.7574735525209106E-2"/>
              <c:y val="7.547172222133491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84394688"/>
        <c:crosses val="autoZero"/>
        <c:crossBetween val="between"/>
        <c:dispUnits>
          <c:builtInUnit val="tenMillions"/>
        </c:dispUnits>
      </c:valAx>
      <c:catAx>
        <c:axId val="263732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3645880"/>
        <c:crosses val="autoZero"/>
        <c:auto val="1"/>
        <c:lblAlgn val="ctr"/>
        <c:lblOffset val="100"/>
        <c:noMultiLvlLbl val="0"/>
      </c:catAx>
      <c:valAx>
        <c:axId val="26364588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千円</a:t>
                </a:r>
              </a:p>
            </c:rich>
          </c:tx>
          <c:layout>
            <c:manualLayout>
              <c:xMode val="edge"/>
              <c:yMode val="edge"/>
              <c:x val="0.93673112117024016"/>
              <c:y val="7.547172222133491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63732032"/>
        <c:crosses val="max"/>
        <c:crossBetween val="between"/>
        <c:majorUnit val="3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9934825363810664"/>
          <c:y val="0.20951773697190579"/>
          <c:w val="0.36906860072442632"/>
          <c:h val="4.71697731495530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HG丸ｺﾞｼｯｸM-PRO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ja-JP"/>
              <a:t>令和</a:t>
            </a:r>
            <a:r>
              <a:rPr lang="en-US"/>
              <a:t>5</a:t>
            </a:r>
            <a:r>
              <a:rPr lang="ja-JP"/>
              <a:t>年度要介護（要支援）認定者数の割合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3D9-4235-87E8-4C1A0DE9B1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3D9-4235-87E8-4C1A0DE9B1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3D9-4235-87E8-4C1A0DE9B1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3D9-4235-87E8-4C1A0DE9B1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3D9-4235-87E8-4C1A0DE9B1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3D9-4235-87E8-4C1A0DE9B1C9}"/>
              </c:ext>
            </c:extLst>
          </c:dPt>
          <c:dPt>
            <c:idx val="6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3D9-4235-87E8-4C1A0DE9B1C9}"/>
              </c:ext>
            </c:extLst>
          </c:dPt>
          <c:dLbls>
            <c:dLbl>
              <c:idx val="0"/>
              <c:layout>
                <c:manualLayout>
                  <c:x val="-4.1066903448812739E-2"/>
                  <c:y val="0.10685251092092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D9-4235-87E8-4C1A0DE9B1C9}"/>
                </c:ext>
              </c:extLst>
            </c:dLbl>
            <c:dLbl>
              <c:idx val="1"/>
              <c:layout>
                <c:manualLayout>
                  <c:x val="-6.3203126300544352E-2"/>
                  <c:y val="4.53015181612936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D9-4235-87E8-4C1A0DE9B1C9}"/>
                </c:ext>
              </c:extLst>
            </c:dLbl>
            <c:dLbl>
              <c:idx val="2"/>
              <c:layout>
                <c:manualLayout>
                  <c:x val="-9.7158640053714218E-2"/>
                  <c:y val="-0.143137161046358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D9-4235-87E8-4C1A0DE9B1C9}"/>
                </c:ext>
              </c:extLst>
            </c:dLbl>
            <c:dLbl>
              <c:idx val="3"/>
              <c:layout>
                <c:manualLayout>
                  <c:x val="-3.5305444113354755E-4"/>
                  <c:y val="-0.208889979178134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D9-4235-87E8-4C1A0DE9B1C9}"/>
                </c:ext>
              </c:extLst>
            </c:dLbl>
            <c:dLbl>
              <c:idx val="4"/>
              <c:layout>
                <c:manualLayout>
                  <c:x val="8.2450350418671242E-2"/>
                  <c:y val="-0.144874310923900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D9-4235-87E8-4C1A0DE9B1C9}"/>
                </c:ext>
              </c:extLst>
            </c:dLbl>
            <c:dLbl>
              <c:idx val="5"/>
              <c:layout>
                <c:manualLayout>
                  <c:x val="9.2764950364291138E-2"/>
                  <c:y val="3.65156483099186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D9-4235-87E8-4C1A0DE9B1C9}"/>
                </c:ext>
              </c:extLst>
            </c:dLbl>
            <c:dLbl>
              <c:idx val="6"/>
              <c:layout>
                <c:manualLayout>
                  <c:x val="5.5432460477323989E-2"/>
                  <c:y val="0.116221908431658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D9-4235-87E8-4C1A0DE9B1C9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'10-12'!$D$3:$J$3</c:f>
              <c:strCache>
                <c:ptCount val="7"/>
                <c:pt idx="0">
                  <c:v>要支援
1</c:v>
                </c:pt>
                <c:pt idx="1">
                  <c:v>要支援
2</c:v>
                </c:pt>
                <c:pt idx="2">
                  <c:v>要介護
１</c:v>
                </c:pt>
                <c:pt idx="3">
                  <c:v>要介護
２</c:v>
                </c:pt>
                <c:pt idx="4">
                  <c:v>要介護
３</c:v>
                </c:pt>
                <c:pt idx="5">
                  <c:v>要介護
４</c:v>
                </c:pt>
                <c:pt idx="6">
                  <c:v>要介護
５</c:v>
                </c:pt>
              </c:strCache>
            </c:strRef>
          </c:cat>
          <c:val>
            <c:numRef>
              <c:f>'10-12'!$D$33:$J$33</c:f>
              <c:numCache>
                <c:formatCode>#,##0_);[Red]\(#,##0\)</c:formatCode>
                <c:ptCount val="7"/>
                <c:pt idx="0">
                  <c:v>77</c:v>
                </c:pt>
                <c:pt idx="1">
                  <c:v>93</c:v>
                </c:pt>
                <c:pt idx="2">
                  <c:v>131</c:v>
                </c:pt>
                <c:pt idx="3">
                  <c:v>144</c:v>
                </c:pt>
                <c:pt idx="4">
                  <c:v>105</c:v>
                </c:pt>
                <c:pt idx="5">
                  <c:v>126</c:v>
                </c:pt>
                <c:pt idx="6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D9-4235-87E8-4C1A0DE9B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HG教科書体" panose="02020609000000000000" pitchFamily="17" charset="-128"/>
          <a:ea typeface="HG教科書体" panose="02020609000000000000" pitchFamily="17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17</xdr:row>
      <xdr:rowOff>22861</xdr:rowOff>
    </xdr:from>
    <xdr:to>
      <xdr:col>7</xdr:col>
      <xdr:colOff>365760</xdr:colOff>
      <xdr:row>40</xdr:row>
      <xdr:rowOff>15241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9BB8BA-9A4E-4E06-BD9D-B808C0BB6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34</xdr:row>
      <xdr:rowOff>15240</xdr:rowOff>
    </xdr:from>
    <xdr:to>
      <xdr:col>10</xdr:col>
      <xdr:colOff>411480</xdr:colOff>
      <xdr:row>47</xdr:row>
      <xdr:rowOff>137160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49E999E-E39D-486F-B96D-A10D426E0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A774C-D9A6-4F38-970D-3B6F2D9FE0AA}">
  <dimension ref="A1:G12"/>
  <sheetViews>
    <sheetView view="pageBreakPreview" zoomScaleNormal="100" zoomScaleSheetLayoutView="100" workbookViewId="0">
      <selection activeCell="E19" sqref="E19"/>
    </sheetView>
  </sheetViews>
  <sheetFormatPr defaultColWidth="9" defaultRowHeight="13.2"/>
  <cols>
    <col min="1" max="1" width="12.77734375" style="1" customWidth="1"/>
    <col min="2" max="7" width="10" style="1" customWidth="1"/>
    <col min="8" max="16384" width="9" style="1"/>
  </cols>
  <sheetData>
    <row r="1" spans="1:7" ht="19.2">
      <c r="A1" s="257" t="s">
        <v>70</v>
      </c>
      <c r="B1" s="257"/>
      <c r="C1" s="257"/>
      <c r="D1" s="257"/>
      <c r="E1" s="257"/>
      <c r="F1" s="257"/>
      <c r="G1" s="257"/>
    </row>
    <row r="2" spans="1:7" ht="15" customHeight="1">
      <c r="A2" s="2"/>
      <c r="G2" s="6" t="s">
        <v>217</v>
      </c>
    </row>
    <row r="3" spans="1:7" ht="19.95" customHeight="1">
      <c r="A3" s="258" t="s">
        <v>42</v>
      </c>
      <c r="B3" s="258" t="s">
        <v>6</v>
      </c>
      <c r="C3" s="258"/>
      <c r="D3" s="258" t="s">
        <v>2</v>
      </c>
      <c r="E3" s="258"/>
      <c r="F3" s="258" t="s">
        <v>3</v>
      </c>
      <c r="G3" s="258"/>
    </row>
    <row r="4" spans="1:7" ht="19.95" customHeight="1">
      <c r="A4" s="258"/>
      <c r="B4" s="3" t="s">
        <v>0</v>
      </c>
      <c r="C4" s="3" t="s">
        <v>1</v>
      </c>
      <c r="D4" s="3" t="s">
        <v>0</v>
      </c>
      <c r="E4" s="3" t="s">
        <v>1</v>
      </c>
      <c r="F4" s="3" t="s">
        <v>0</v>
      </c>
      <c r="G4" s="3" t="s">
        <v>1</v>
      </c>
    </row>
    <row r="5" spans="1:7" ht="19.95" customHeight="1">
      <c r="A5" s="8" t="s">
        <v>95</v>
      </c>
      <c r="B5" s="9">
        <v>7153</v>
      </c>
      <c r="C5" s="9">
        <v>17360</v>
      </c>
      <c r="D5" s="17">
        <v>2828</v>
      </c>
      <c r="E5" s="17">
        <v>5115</v>
      </c>
      <c r="F5" s="10">
        <f t="shared" ref="F5:G10" si="0">D5/B5*100</f>
        <v>39.535859080106249</v>
      </c>
      <c r="G5" s="10">
        <f t="shared" si="0"/>
        <v>29.464285714285715</v>
      </c>
    </row>
    <row r="6" spans="1:7" ht="19.95" customHeight="1">
      <c r="A6" s="11" t="s">
        <v>96</v>
      </c>
      <c r="B6" s="12">
        <v>7351</v>
      </c>
      <c r="C6" s="12">
        <v>17577</v>
      </c>
      <c r="D6" s="18">
        <v>2833</v>
      </c>
      <c r="E6" s="18">
        <v>5113</v>
      </c>
      <c r="F6" s="13">
        <f t="shared" si="0"/>
        <v>38.538974289212355</v>
      </c>
      <c r="G6" s="13">
        <f t="shared" si="0"/>
        <v>29.089150594526942</v>
      </c>
    </row>
    <row r="7" spans="1:7" ht="19.95" customHeight="1">
      <c r="A7" s="11" t="s">
        <v>97</v>
      </c>
      <c r="B7" s="12">
        <v>7567</v>
      </c>
      <c r="C7" s="12">
        <v>17806</v>
      </c>
      <c r="D7" s="18">
        <v>2904</v>
      </c>
      <c r="E7" s="18">
        <v>5157</v>
      </c>
      <c r="F7" s="13">
        <f t="shared" si="0"/>
        <v>38.377164001585832</v>
      </c>
      <c r="G7" s="13">
        <f t="shared" si="0"/>
        <v>28.962147590699765</v>
      </c>
    </row>
    <row r="8" spans="1:7" ht="19.95" customHeight="1">
      <c r="A8" s="11" t="s">
        <v>98</v>
      </c>
      <c r="B8" s="12">
        <v>7668</v>
      </c>
      <c r="C8" s="12">
        <v>17865</v>
      </c>
      <c r="D8" s="18">
        <v>2938</v>
      </c>
      <c r="E8" s="18">
        <v>5140</v>
      </c>
      <c r="F8" s="13">
        <f t="shared" si="0"/>
        <v>38.315075639019305</v>
      </c>
      <c r="G8" s="13">
        <f t="shared" si="0"/>
        <v>28.771340610131542</v>
      </c>
    </row>
    <row r="9" spans="1:7" ht="19.95" customHeight="1">
      <c r="A9" s="11" t="s">
        <v>99</v>
      </c>
      <c r="B9" s="12">
        <v>7743</v>
      </c>
      <c r="C9" s="12">
        <v>17899</v>
      </c>
      <c r="D9" s="18">
        <v>2873</v>
      </c>
      <c r="E9" s="18">
        <v>4958</v>
      </c>
      <c r="F9" s="13">
        <f t="shared" si="0"/>
        <v>37.104481467131599</v>
      </c>
      <c r="G9" s="13">
        <f t="shared" si="0"/>
        <v>27.699871501201184</v>
      </c>
    </row>
    <row r="10" spans="1:7" ht="19.95" customHeight="1">
      <c r="A10" s="14" t="s">
        <v>100</v>
      </c>
      <c r="B10" s="15">
        <v>7805</v>
      </c>
      <c r="C10" s="15">
        <v>17944</v>
      </c>
      <c r="D10" s="19">
        <v>2838</v>
      </c>
      <c r="E10" s="19">
        <v>4853</v>
      </c>
      <c r="F10" s="16">
        <f t="shared" si="0"/>
        <v>36.361306854580398</v>
      </c>
      <c r="G10" s="16">
        <f t="shared" si="0"/>
        <v>27.045251894783775</v>
      </c>
    </row>
    <row r="11" spans="1:7" ht="19.95" customHeight="1">
      <c r="G11" s="6" t="s">
        <v>4</v>
      </c>
    </row>
    <row r="12" spans="1:7" ht="15.6" customHeight="1">
      <c r="A12" s="7" t="s">
        <v>272</v>
      </c>
    </row>
  </sheetData>
  <mergeCells count="5">
    <mergeCell ref="A1:G1"/>
    <mergeCell ref="A3:A4"/>
    <mergeCell ref="B3:C3"/>
    <mergeCell ref="D3:E3"/>
    <mergeCell ref="F3:G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6853F-132E-42E2-96DC-A266DB2993FE}">
  <dimension ref="A1:N23"/>
  <sheetViews>
    <sheetView view="pageBreakPreview" zoomScale="60" zoomScaleNormal="90" workbookViewId="0">
      <selection activeCell="D26" sqref="D26"/>
    </sheetView>
  </sheetViews>
  <sheetFormatPr defaultColWidth="9" defaultRowHeight="13.2"/>
  <cols>
    <col min="1" max="1" width="12.77734375" style="1" customWidth="1"/>
    <col min="2" max="2" width="2.44140625" style="1" customWidth="1"/>
    <col min="3" max="3" width="14.88671875" style="1" customWidth="1"/>
    <col min="4" max="4" width="8.6640625" style="1" customWidth="1"/>
    <col min="5" max="5" width="15.6640625" style="1" customWidth="1"/>
    <col min="6" max="6" width="15.77734375" style="1" customWidth="1"/>
    <col min="7" max="7" width="11.109375" style="1" customWidth="1"/>
    <col min="8" max="16384" width="9" style="1"/>
  </cols>
  <sheetData>
    <row r="1" spans="1:14" ht="19.2">
      <c r="A1" s="257" t="s">
        <v>149</v>
      </c>
      <c r="B1" s="257"/>
      <c r="C1" s="257"/>
      <c r="D1" s="257"/>
      <c r="E1" s="257"/>
      <c r="F1" s="257"/>
      <c r="G1" s="257"/>
    </row>
    <row r="2" spans="1:14">
      <c r="G2" s="6"/>
    </row>
    <row r="3" spans="1:14" ht="19.95" customHeight="1">
      <c r="A3" s="286" t="s">
        <v>151</v>
      </c>
      <c r="B3" s="288" t="s">
        <v>152</v>
      </c>
      <c r="C3" s="289"/>
      <c r="D3" s="42" t="s">
        <v>153</v>
      </c>
      <c r="E3" s="42" t="s">
        <v>38</v>
      </c>
      <c r="F3" s="42" t="s">
        <v>154</v>
      </c>
      <c r="G3" s="87" t="s">
        <v>13</v>
      </c>
    </row>
    <row r="4" spans="1:14" ht="19.95" customHeight="1">
      <c r="A4" s="287"/>
      <c r="B4" s="290"/>
      <c r="C4" s="291"/>
      <c r="D4" s="44" t="s">
        <v>155</v>
      </c>
      <c r="E4" s="44" t="s">
        <v>156</v>
      </c>
      <c r="F4" s="44" t="s">
        <v>156</v>
      </c>
      <c r="G4" s="88" t="s">
        <v>157</v>
      </c>
    </row>
    <row r="5" spans="1:14" ht="19.95" customHeight="1">
      <c r="A5" s="277" t="s">
        <v>95</v>
      </c>
      <c r="B5" s="278" t="s">
        <v>158</v>
      </c>
      <c r="C5" s="279"/>
      <c r="D5" s="24">
        <f>D6+D7</f>
        <v>3763</v>
      </c>
      <c r="E5" s="280">
        <f>251220608+40551274</f>
        <v>291771882</v>
      </c>
      <c r="F5" s="280">
        <f>251220608+31822965</f>
        <v>283043573</v>
      </c>
      <c r="G5" s="283">
        <f>F5/E5*100</f>
        <v>97.008516057075028</v>
      </c>
    </row>
    <row r="6" spans="1:14" ht="19.95" customHeight="1">
      <c r="A6" s="259"/>
      <c r="B6" s="89"/>
      <c r="C6" s="90" t="s">
        <v>159</v>
      </c>
      <c r="D6" s="24">
        <v>1853</v>
      </c>
      <c r="E6" s="281"/>
      <c r="F6" s="281"/>
      <c r="G6" s="284"/>
      <c r="I6" s="91"/>
      <c r="J6" s="91"/>
      <c r="K6" s="91"/>
      <c r="L6" s="91"/>
      <c r="M6" s="91"/>
      <c r="N6" s="91"/>
    </row>
    <row r="7" spans="1:14" ht="19.95" customHeight="1">
      <c r="A7" s="259"/>
      <c r="B7" s="92"/>
      <c r="C7" s="93" t="s">
        <v>160</v>
      </c>
      <c r="D7" s="24">
        <v>1910</v>
      </c>
      <c r="E7" s="282"/>
      <c r="F7" s="282"/>
      <c r="G7" s="285"/>
      <c r="I7" s="91"/>
      <c r="J7" s="91"/>
      <c r="K7" s="91"/>
      <c r="L7" s="91"/>
      <c r="M7" s="91"/>
      <c r="N7" s="91"/>
    </row>
    <row r="8" spans="1:14" ht="19.95" customHeight="1">
      <c r="A8" s="277" t="s">
        <v>123</v>
      </c>
      <c r="B8" s="278" t="s">
        <v>158</v>
      </c>
      <c r="C8" s="279"/>
      <c r="D8" s="24">
        <f>D9+D10</f>
        <v>3899</v>
      </c>
      <c r="E8" s="280">
        <f>252977083+41838465</f>
        <v>294815548</v>
      </c>
      <c r="F8" s="280">
        <f>252977083+33356295</f>
        <v>286333378</v>
      </c>
      <c r="G8" s="283">
        <f>F8/E8*100</f>
        <v>97.122889190362514</v>
      </c>
      <c r="I8" s="91"/>
      <c r="J8" s="91"/>
      <c r="K8" s="91"/>
      <c r="L8" s="91"/>
      <c r="M8" s="91"/>
      <c r="N8" s="91"/>
    </row>
    <row r="9" spans="1:14" ht="19.95" customHeight="1">
      <c r="A9" s="259"/>
      <c r="B9" s="89"/>
      <c r="C9" s="90" t="s">
        <v>159</v>
      </c>
      <c r="D9" s="24">
        <v>1954</v>
      </c>
      <c r="E9" s="281"/>
      <c r="F9" s="281"/>
      <c r="G9" s="284"/>
      <c r="I9" s="91"/>
      <c r="J9" s="91"/>
      <c r="K9" s="91"/>
      <c r="L9" s="91"/>
      <c r="M9" s="91"/>
      <c r="N9" s="91"/>
    </row>
    <row r="10" spans="1:14" ht="19.95" customHeight="1">
      <c r="A10" s="259"/>
      <c r="B10" s="92"/>
      <c r="C10" s="93" t="s">
        <v>160</v>
      </c>
      <c r="D10" s="24">
        <v>1945</v>
      </c>
      <c r="E10" s="282"/>
      <c r="F10" s="282"/>
      <c r="G10" s="285"/>
      <c r="I10" s="91"/>
      <c r="J10" s="91"/>
      <c r="K10" s="91"/>
      <c r="L10" s="91"/>
      <c r="M10" s="91"/>
      <c r="N10" s="91"/>
    </row>
    <row r="11" spans="1:14" ht="19.95" customHeight="1">
      <c r="A11" s="277" t="s">
        <v>97</v>
      </c>
      <c r="B11" s="278" t="s">
        <v>158</v>
      </c>
      <c r="C11" s="279"/>
      <c r="D11" s="24">
        <f>D12+D13</f>
        <v>4022</v>
      </c>
      <c r="E11" s="280">
        <f>250788118+44223522</f>
        <v>295011640</v>
      </c>
      <c r="F11" s="280">
        <f>250788118+36085034</f>
        <v>286873152</v>
      </c>
      <c r="G11" s="283">
        <f>F11/E11*100</f>
        <v>97.241299360255752</v>
      </c>
    </row>
    <row r="12" spans="1:14" ht="19.95" customHeight="1">
      <c r="A12" s="259"/>
      <c r="B12" s="89"/>
      <c r="C12" s="90" t="s">
        <v>159</v>
      </c>
      <c r="D12" s="24">
        <v>2065</v>
      </c>
      <c r="E12" s="281"/>
      <c r="F12" s="281"/>
      <c r="G12" s="284"/>
      <c r="I12" s="91"/>
      <c r="J12" s="91"/>
      <c r="K12" s="91"/>
      <c r="L12" s="91"/>
      <c r="M12" s="91"/>
      <c r="N12" s="91"/>
    </row>
    <row r="13" spans="1:14" ht="19.95" customHeight="1">
      <c r="A13" s="259"/>
      <c r="B13" s="92"/>
      <c r="C13" s="93" t="s">
        <v>160</v>
      </c>
      <c r="D13" s="24">
        <v>1957</v>
      </c>
      <c r="E13" s="282"/>
      <c r="F13" s="282"/>
      <c r="G13" s="285"/>
      <c r="I13" s="91"/>
      <c r="J13" s="91"/>
      <c r="K13" s="91"/>
      <c r="L13" s="91"/>
      <c r="M13" s="91"/>
      <c r="N13" s="91"/>
    </row>
    <row r="14" spans="1:14" ht="19.95" customHeight="1">
      <c r="A14" s="277" t="s">
        <v>98</v>
      </c>
      <c r="B14" s="278" t="s">
        <v>158</v>
      </c>
      <c r="C14" s="279"/>
      <c r="D14" s="24">
        <f>D15+D16</f>
        <v>4130</v>
      </c>
      <c r="E14" s="280">
        <f>252697807+44874206</f>
        <v>297572013</v>
      </c>
      <c r="F14" s="280">
        <f>252697807+37113591</f>
        <v>289811398</v>
      </c>
      <c r="G14" s="283">
        <f>F14/E14*100</f>
        <v>97.392021204628549</v>
      </c>
      <c r="I14" s="91"/>
      <c r="J14" s="91"/>
      <c r="K14" s="91"/>
      <c r="L14" s="91"/>
      <c r="M14" s="91"/>
      <c r="N14" s="91"/>
    </row>
    <row r="15" spans="1:14" ht="19.95" customHeight="1">
      <c r="A15" s="259"/>
      <c r="B15" s="89"/>
      <c r="C15" s="90" t="s">
        <v>159</v>
      </c>
      <c r="D15" s="24">
        <v>2157</v>
      </c>
      <c r="E15" s="281"/>
      <c r="F15" s="281"/>
      <c r="G15" s="284"/>
      <c r="I15" s="91"/>
      <c r="J15" s="91"/>
      <c r="K15" s="91"/>
      <c r="L15" s="91"/>
      <c r="M15" s="91"/>
      <c r="N15" s="91"/>
    </row>
    <row r="16" spans="1:14" ht="19.95" customHeight="1">
      <c r="A16" s="259"/>
      <c r="B16" s="92"/>
      <c r="C16" s="93" t="s">
        <v>160</v>
      </c>
      <c r="D16" s="24">
        <v>1973</v>
      </c>
      <c r="E16" s="282"/>
      <c r="F16" s="282"/>
      <c r="G16" s="285"/>
      <c r="I16" s="91"/>
      <c r="J16" s="91"/>
      <c r="K16" s="91"/>
      <c r="L16" s="91"/>
      <c r="M16" s="91"/>
      <c r="N16" s="91"/>
    </row>
    <row r="17" spans="1:14" ht="19.95" customHeight="1">
      <c r="A17" s="277" t="s">
        <v>99</v>
      </c>
      <c r="B17" s="278" t="s">
        <v>158</v>
      </c>
      <c r="C17" s="279"/>
      <c r="D17" s="24">
        <f>D18+D19</f>
        <v>4133</v>
      </c>
      <c r="E17" s="280">
        <f>257711221+45884954</f>
        <v>303596175</v>
      </c>
      <c r="F17" s="280">
        <f>257711221+38280406</f>
        <v>295991627</v>
      </c>
      <c r="G17" s="283">
        <f>F17/E17*100</f>
        <v>97.495176610838399</v>
      </c>
      <c r="I17" s="91"/>
      <c r="J17" s="91"/>
      <c r="K17" s="91"/>
      <c r="L17" s="91"/>
      <c r="M17" s="91"/>
      <c r="N17" s="91"/>
    </row>
    <row r="18" spans="1:14" ht="19.95" customHeight="1">
      <c r="A18" s="259"/>
      <c r="B18" s="89"/>
      <c r="C18" s="90" t="s">
        <v>159</v>
      </c>
      <c r="D18" s="24">
        <v>2070</v>
      </c>
      <c r="E18" s="281"/>
      <c r="F18" s="281"/>
      <c r="G18" s="284"/>
    </row>
    <row r="19" spans="1:14" ht="19.95" customHeight="1">
      <c r="A19" s="259"/>
      <c r="B19" s="92"/>
      <c r="C19" s="93" t="s">
        <v>160</v>
      </c>
      <c r="D19" s="24">
        <v>2063</v>
      </c>
      <c r="E19" s="282"/>
      <c r="F19" s="282"/>
      <c r="G19" s="285"/>
    </row>
    <row r="20" spans="1:14" ht="19.95" customHeight="1">
      <c r="A20" s="277" t="s">
        <v>100</v>
      </c>
      <c r="B20" s="278" t="s">
        <v>158</v>
      </c>
      <c r="C20" s="279"/>
      <c r="D20" s="24">
        <f>D21+D22</f>
        <v>4194</v>
      </c>
      <c r="E20" s="280">
        <f>262129743+47254022</f>
        <v>309383765</v>
      </c>
      <c r="F20" s="280">
        <f>262129743+41383611</f>
        <v>303513354</v>
      </c>
      <c r="G20" s="283">
        <f>F20/E20*100</f>
        <v>98.102547171471656</v>
      </c>
    </row>
    <row r="21" spans="1:14" ht="19.95" customHeight="1">
      <c r="A21" s="259"/>
      <c r="B21" s="89"/>
      <c r="C21" s="90" t="s">
        <v>159</v>
      </c>
      <c r="D21" s="5">
        <v>2069</v>
      </c>
      <c r="E21" s="281"/>
      <c r="F21" s="281"/>
      <c r="G21" s="284"/>
    </row>
    <row r="22" spans="1:14" ht="19.95" customHeight="1">
      <c r="A22" s="259"/>
      <c r="B22" s="92"/>
      <c r="C22" s="93" t="s">
        <v>160</v>
      </c>
      <c r="D22" s="5">
        <v>2125</v>
      </c>
      <c r="E22" s="282"/>
      <c r="F22" s="282"/>
      <c r="G22" s="285"/>
    </row>
    <row r="23" spans="1:14" ht="19.95" customHeight="1">
      <c r="G23" s="6" t="s">
        <v>161</v>
      </c>
    </row>
  </sheetData>
  <mergeCells count="33">
    <mergeCell ref="A1:G1"/>
    <mergeCell ref="A3:A4"/>
    <mergeCell ref="B3:C4"/>
    <mergeCell ref="A5:A7"/>
    <mergeCell ref="B5:C5"/>
    <mergeCell ref="E5:E7"/>
    <mergeCell ref="F5:F7"/>
    <mergeCell ref="G5:G7"/>
    <mergeCell ref="A11:A13"/>
    <mergeCell ref="B11:C11"/>
    <mergeCell ref="E11:E13"/>
    <mergeCell ref="F11:F13"/>
    <mergeCell ref="G11:G13"/>
    <mergeCell ref="A8:A10"/>
    <mergeCell ref="B8:C8"/>
    <mergeCell ref="E8:E10"/>
    <mergeCell ref="F8:F10"/>
    <mergeCell ref="G8:G10"/>
    <mergeCell ref="A17:A19"/>
    <mergeCell ref="B17:C17"/>
    <mergeCell ref="E17:E19"/>
    <mergeCell ref="F17:F19"/>
    <mergeCell ref="G17:G19"/>
    <mergeCell ref="A14:A16"/>
    <mergeCell ref="B14:C14"/>
    <mergeCell ref="E14:E16"/>
    <mergeCell ref="F14:F16"/>
    <mergeCell ref="G14:G16"/>
    <mergeCell ref="A20:A22"/>
    <mergeCell ref="B20:C20"/>
    <mergeCell ref="E20:E22"/>
    <mergeCell ref="F20:F22"/>
    <mergeCell ref="G20:G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9F62-0374-4488-8A25-FD78D9F67AA0}">
  <sheetPr>
    <pageSetUpPr fitToPage="1"/>
  </sheetPr>
  <dimension ref="A1:H18"/>
  <sheetViews>
    <sheetView view="pageBreakPreview" zoomScaleNormal="100" zoomScaleSheetLayoutView="100" workbookViewId="0">
      <selection activeCell="I10" sqref="I10"/>
    </sheetView>
  </sheetViews>
  <sheetFormatPr defaultColWidth="9" defaultRowHeight="53.25" customHeight="1"/>
  <cols>
    <col min="1" max="1" width="7" style="57" customWidth="1"/>
    <col min="2" max="2" width="13.77734375" style="94" customWidth="1"/>
    <col min="3" max="5" width="11.33203125" style="57" customWidth="1"/>
    <col min="6" max="8" width="12.33203125" style="57" customWidth="1"/>
    <col min="9" max="16384" width="9" style="57"/>
  </cols>
  <sheetData>
    <row r="1" spans="1:8" ht="27.6" customHeight="1">
      <c r="A1" s="296" t="s">
        <v>162</v>
      </c>
      <c r="B1" s="296"/>
      <c r="C1" s="296"/>
      <c r="D1" s="296"/>
      <c r="E1" s="296"/>
      <c r="F1" s="296"/>
      <c r="G1" s="296"/>
      <c r="H1" s="296"/>
    </row>
    <row r="2" spans="1:8" ht="13.8" thickBot="1">
      <c r="A2" s="84" t="s">
        <v>31</v>
      </c>
      <c r="G2" s="297" t="s">
        <v>163</v>
      </c>
      <c r="H2" s="297"/>
    </row>
    <row r="3" spans="1:8" s="34" customFormat="1" ht="45" customHeight="1" thickBot="1">
      <c r="A3" s="298"/>
      <c r="B3" s="299"/>
      <c r="C3" s="101" t="s">
        <v>95</v>
      </c>
      <c r="D3" s="102" t="s">
        <v>123</v>
      </c>
      <c r="E3" s="102" t="s">
        <v>97</v>
      </c>
      <c r="F3" s="102" t="s">
        <v>98</v>
      </c>
      <c r="G3" s="102" t="s">
        <v>99</v>
      </c>
      <c r="H3" s="103" t="s">
        <v>100</v>
      </c>
    </row>
    <row r="4" spans="1:8" ht="45" customHeight="1">
      <c r="A4" s="300" t="s">
        <v>164</v>
      </c>
      <c r="B4" s="97" t="s">
        <v>165</v>
      </c>
      <c r="C4" s="104">
        <v>3652385</v>
      </c>
      <c r="D4" s="105">
        <v>4124596</v>
      </c>
      <c r="E4" s="105">
        <v>5144593</v>
      </c>
      <c r="F4" s="105">
        <v>6615708</v>
      </c>
      <c r="G4" s="105">
        <v>9229233</v>
      </c>
      <c r="H4" s="106">
        <v>8550669</v>
      </c>
    </row>
    <row r="5" spans="1:8" ht="45" customHeight="1">
      <c r="A5" s="301"/>
      <c r="B5" s="98" t="s">
        <v>166</v>
      </c>
      <c r="C5" s="107">
        <v>29977738</v>
      </c>
      <c r="D5" s="108">
        <v>32426947</v>
      </c>
      <c r="E5" s="108">
        <v>32903086</v>
      </c>
      <c r="F5" s="108">
        <v>28427753</v>
      </c>
      <c r="G5" s="108">
        <v>33801673</v>
      </c>
      <c r="H5" s="109">
        <v>34643107</v>
      </c>
    </row>
    <row r="6" spans="1:8" ht="45" customHeight="1">
      <c r="A6" s="301"/>
      <c r="B6" s="98" t="s">
        <v>167</v>
      </c>
      <c r="C6" s="107">
        <v>1632664</v>
      </c>
      <c r="D6" s="108">
        <v>1160716</v>
      </c>
      <c r="E6" s="108">
        <v>1562843</v>
      </c>
      <c r="F6" s="108">
        <v>598419</v>
      </c>
      <c r="G6" s="108">
        <v>1074262</v>
      </c>
      <c r="H6" s="109">
        <v>1293274</v>
      </c>
    </row>
    <row r="7" spans="1:8" ht="45" customHeight="1">
      <c r="A7" s="301"/>
      <c r="B7" s="98" t="s">
        <v>168</v>
      </c>
      <c r="C7" s="107">
        <v>3273289</v>
      </c>
      <c r="D7" s="108">
        <v>2587266</v>
      </c>
      <c r="E7" s="108">
        <v>3387382</v>
      </c>
      <c r="F7" s="108">
        <v>3198347</v>
      </c>
      <c r="G7" s="108">
        <v>4232494</v>
      </c>
      <c r="H7" s="109">
        <v>4010502</v>
      </c>
    </row>
    <row r="8" spans="1:8" ht="45" customHeight="1">
      <c r="A8" s="301"/>
      <c r="B8" s="98" t="s">
        <v>169</v>
      </c>
      <c r="C8" s="107">
        <v>3045212</v>
      </c>
      <c r="D8" s="108">
        <v>2599869</v>
      </c>
      <c r="E8" s="108">
        <v>2651508</v>
      </c>
      <c r="F8" s="108">
        <v>3407865</v>
      </c>
      <c r="G8" s="108">
        <v>4949932</v>
      </c>
      <c r="H8" s="109">
        <v>5848411</v>
      </c>
    </row>
    <row r="9" spans="1:8" ht="45" customHeight="1">
      <c r="A9" s="301"/>
      <c r="B9" s="99" t="s">
        <v>170</v>
      </c>
      <c r="C9" s="110">
        <v>4488560</v>
      </c>
      <c r="D9" s="111">
        <v>4263760</v>
      </c>
      <c r="E9" s="111">
        <v>4819110</v>
      </c>
      <c r="F9" s="111">
        <v>5190167</v>
      </c>
      <c r="G9" s="111">
        <v>5692326</v>
      </c>
      <c r="H9" s="112">
        <v>5513523</v>
      </c>
    </row>
    <row r="10" spans="1:8" ht="45" customHeight="1">
      <c r="A10" s="292" t="s">
        <v>282</v>
      </c>
      <c r="B10" s="293"/>
      <c r="C10" s="113">
        <v>8451385</v>
      </c>
      <c r="D10" s="114">
        <v>7090266</v>
      </c>
      <c r="E10" s="114">
        <v>7405950</v>
      </c>
      <c r="F10" s="114">
        <v>9674610</v>
      </c>
      <c r="G10" s="114">
        <v>11537531</v>
      </c>
      <c r="H10" s="115">
        <v>11951873</v>
      </c>
    </row>
    <row r="11" spans="1:8" ht="45" customHeight="1">
      <c r="A11" s="301" t="s">
        <v>171</v>
      </c>
      <c r="B11" s="100" t="s">
        <v>172</v>
      </c>
      <c r="C11" s="116">
        <v>10717298</v>
      </c>
      <c r="D11" s="117">
        <v>13464515</v>
      </c>
      <c r="E11" s="117">
        <v>14388858</v>
      </c>
      <c r="F11" s="117">
        <v>22940966</v>
      </c>
      <c r="G11" s="117">
        <v>17565790</v>
      </c>
      <c r="H11" s="118">
        <v>14876669</v>
      </c>
    </row>
    <row r="12" spans="1:8" ht="45" customHeight="1">
      <c r="A12" s="301"/>
      <c r="B12" s="98" t="s">
        <v>173</v>
      </c>
      <c r="C12" s="107">
        <v>18441406</v>
      </c>
      <c r="D12" s="108">
        <v>14790819</v>
      </c>
      <c r="E12" s="108">
        <v>18074377</v>
      </c>
      <c r="F12" s="108">
        <v>14878613</v>
      </c>
      <c r="G12" s="108">
        <v>15672821</v>
      </c>
      <c r="H12" s="109">
        <v>14625990</v>
      </c>
    </row>
    <row r="13" spans="1:8" ht="45" customHeight="1">
      <c r="A13" s="301"/>
      <c r="B13" s="99" t="s">
        <v>174</v>
      </c>
      <c r="C13" s="110">
        <v>262494</v>
      </c>
      <c r="D13" s="111">
        <v>0</v>
      </c>
      <c r="E13" s="111">
        <v>152046</v>
      </c>
      <c r="F13" s="111">
        <v>6515127</v>
      </c>
      <c r="G13" s="111">
        <v>0</v>
      </c>
      <c r="H13" s="112">
        <v>0</v>
      </c>
    </row>
    <row r="14" spans="1:8" ht="45" customHeight="1">
      <c r="A14" s="292" t="s">
        <v>280</v>
      </c>
      <c r="B14" s="293"/>
      <c r="C14" s="113">
        <v>2690540</v>
      </c>
      <c r="D14" s="114">
        <v>2743851</v>
      </c>
      <c r="E14" s="114">
        <v>3316514</v>
      </c>
      <c r="F14" s="114">
        <v>2504945</v>
      </c>
      <c r="G14" s="114">
        <v>3371338</v>
      </c>
      <c r="H14" s="115">
        <v>2774506</v>
      </c>
    </row>
    <row r="15" spans="1:8" ht="45" customHeight="1">
      <c r="A15" s="292" t="s">
        <v>281</v>
      </c>
      <c r="B15" s="293"/>
      <c r="C15" s="113">
        <v>2826163</v>
      </c>
      <c r="D15" s="114">
        <v>2687051</v>
      </c>
      <c r="E15" s="114">
        <v>2908972</v>
      </c>
      <c r="F15" s="114">
        <v>2465129</v>
      </c>
      <c r="G15" s="114">
        <v>3028081</v>
      </c>
      <c r="H15" s="115">
        <v>3209942</v>
      </c>
    </row>
    <row r="16" spans="1:8" ht="45" customHeight="1" thickBot="1">
      <c r="A16" s="294" t="s">
        <v>175</v>
      </c>
      <c r="B16" s="295"/>
      <c r="C16" s="119">
        <v>99493</v>
      </c>
      <c r="D16" s="120">
        <v>53754</v>
      </c>
      <c r="E16" s="120">
        <v>106117</v>
      </c>
      <c r="F16" s="120">
        <v>433375</v>
      </c>
      <c r="G16" s="120">
        <v>16731</v>
      </c>
      <c r="H16" s="121">
        <v>117872</v>
      </c>
    </row>
    <row r="17" spans="1:8" ht="45" customHeight="1" thickBot="1">
      <c r="A17" s="438" t="s">
        <v>30</v>
      </c>
      <c r="B17" s="439"/>
      <c r="C17" s="440">
        <f>SUM(C4:C16)</f>
        <v>89558627</v>
      </c>
      <c r="D17" s="441">
        <f t="shared" ref="D17:H17" si="0">SUM(D4:D16)</f>
        <v>87993410</v>
      </c>
      <c r="E17" s="441">
        <f t="shared" si="0"/>
        <v>96821356</v>
      </c>
      <c r="F17" s="441">
        <f t="shared" si="0"/>
        <v>106851024</v>
      </c>
      <c r="G17" s="441">
        <f t="shared" si="0"/>
        <v>110172212</v>
      </c>
      <c r="H17" s="442">
        <f t="shared" si="0"/>
        <v>107416338</v>
      </c>
    </row>
    <row r="18" spans="1:8" ht="27" customHeight="1">
      <c r="H18" s="74" t="s">
        <v>176</v>
      </c>
    </row>
  </sheetData>
  <mergeCells count="10">
    <mergeCell ref="A14:B14"/>
    <mergeCell ref="A15:B15"/>
    <mergeCell ref="A16:B16"/>
    <mergeCell ref="A17:B17"/>
    <mergeCell ref="A1:H1"/>
    <mergeCell ref="G2:H2"/>
    <mergeCell ref="A3:B3"/>
    <mergeCell ref="A4:A9"/>
    <mergeCell ref="A10:B10"/>
    <mergeCell ref="A11:A13"/>
  </mergeCells>
  <phoneticPr fontId="2"/>
  <printOptions horizontalCentered="1"/>
  <pageMargins left="0.78740157480314965" right="0.59055118110236227" top="0.78740157480314965" bottom="0.78740157480314965" header="0.31496062992125984" footer="0.31496062992125984"/>
  <pageSetup paperSize="9" scale="97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AB1CA-C434-4D50-B7D5-0485A321869B}">
  <dimension ref="A1:U34"/>
  <sheetViews>
    <sheetView tabSelected="1" view="pageBreakPreview" topLeftCell="A33" zoomScaleNormal="75" zoomScaleSheetLayoutView="100" workbookViewId="0">
      <selection activeCell="I52" sqref="I52"/>
    </sheetView>
  </sheetViews>
  <sheetFormatPr defaultColWidth="9" defaultRowHeight="13.2"/>
  <cols>
    <col min="1" max="1" width="3.77734375" style="122" customWidth="1"/>
    <col min="2" max="2" width="2.33203125" style="122" customWidth="1"/>
    <col min="3" max="3" width="16.33203125" style="122" customWidth="1"/>
    <col min="4" max="11" width="8" style="122" customWidth="1"/>
    <col min="12" max="256" width="9" style="122"/>
    <col min="257" max="257" width="3.77734375" style="122" customWidth="1"/>
    <col min="258" max="258" width="2.33203125" style="122" customWidth="1"/>
    <col min="259" max="259" width="16.33203125" style="122" customWidth="1"/>
    <col min="260" max="267" width="10.44140625" style="122" customWidth="1"/>
    <col min="268" max="512" width="9" style="122"/>
    <col min="513" max="513" width="3.77734375" style="122" customWidth="1"/>
    <col min="514" max="514" width="2.33203125" style="122" customWidth="1"/>
    <col min="515" max="515" width="16.33203125" style="122" customWidth="1"/>
    <col min="516" max="523" width="10.44140625" style="122" customWidth="1"/>
    <col min="524" max="768" width="9" style="122"/>
    <col min="769" max="769" width="3.77734375" style="122" customWidth="1"/>
    <col min="770" max="770" width="2.33203125" style="122" customWidth="1"/>
    <col min="771" max="771" width="16.33203125" style="122" customWidth="1"/>
    <col min="772" max="779" width="10.44140625" style="122" customWidth="1"/>
    <col min="780" max="1024" width="9" style="122"/>
    <col min="1025" max="1025" width="3.77734375" style="122" customWidth="1"/>
    <col min="1026" max="1026" width="2.33203125" style="122" customWidth="1"/>
    <col min="1027" max="1027" width="16.33203125" style="122" customWidth="1"/>
    <col min="1028" max="1035" width="10.44140625" style="122" customWidth="1"/>
    <col min="1036" max="1280" width="9" style="122"/>
    <col min="1281" max="1281" width="3.77734375" style="122" customWidth="1"/>
    <col min="1282" max="1282" width="2.33203125" style="122" customWidth="1"/>
    <col min="1283" max="1283" width="16.33203125" style="122" customWidth="1"/>
    <col min="1284" max="1291" width="10.44140625" style="122" customWidth="1"/>
    <col min="1292" max="1536" width="9" style="122"/>
    <col min="1537" max="1537" width="3.77734375" style="122" customWidth="1"/>
    <col min="1538" max="1538" width="2.33203125" style="122" customWidth="1"/>
    <col min="1539" max="1539" width="16.33203125" style="122" customWidth="1"/>
    <col min="1540" max="1547" width="10.44140625" style="122" customWidth="1"/>
    <col min="1548" max="1792" width="9" style="122"/>
    <col min="1793" max="1793" width="3.77734375" style="122" customWidth="1"/>
    <col min="1794" max="1794" width="2.33203125" style="122" customWidth="1"/>
    <col min="1795" max="1795" width="16.33203125" style="122" customWidth="1"/>
    <col min="1796" max="1803" width="10.44140625" style="122" customWidth="1"/>
    <col min="1804" max="2048" width="9" style="122"/>
    <col min="2049" max="2049" width="3.77734375" style="122" customWidth="1"/>
    <col min="2050" max="2050" width="2.33203125" style="122" customWidth="1"/>
    <col min="2051" max="2051" width="16.33203125" style="122" customWidth="1"/>
    <col min="2052" max="2059" width="10.44140625" style="122" customWidth="1"/>
    <col min="2060" max="2304" width="9" style="122"/>
    <col min="2305" max="2305" width="3.77734375" style="122" customWidth="1"/>
    <col min="2306" max="2306" width="2.33203125" style="122" customWidth="1"/>
    <col min="2307" max="2307" width="16.33203125" style="122" customWidth="1"/>
    <col min="2308" max="2315" width="10.44140625" style="122" customWidth="1"/>
    <col min="2316" max="2560" width="9" style="122"/>
    <col min="2561" max="2561" width="3.77734375" style="122" customWidth="1"/>
    <col min="2562" max="2562" width="2.33203125" style="122" customWidth="1"/>
    <col min="2563" max="2563" width="16.33203125" style="122" customWidth="1"/>
    <col min="2564" max="2571" width="10.44140625" style="122" customWidth="1"/>
    <col min="2572" max="2816" width="9" style="122"/>
    <col min="2817" max="2817" width="3.77734375" style="122" customWidth="1"/>
    <col min="2818" max="2818" width="2.33203125" style="122" customWidth="1"/>
    <col min="2819" max="2819" width="16.33203125" style="122" customWidth="1"/>
    <col min="2820" max="2827" width="10.44140625" style="122" customWidth="1"/>
    <col min="2828" max="3072" width="9" style="122"/>
    <col min="3073" max="3073" width="3.77734375" style="122" customWidth="1"/>
    <col min="3074" max="3074" width="2.33203125" style="122" customWidth="1"/>
    <col min="3075" max="3075" width="16.33203125" style="122" customWidth="1"/>
    <col min="3076" max="3083" width="10.44140625" style="122" customWidth="1"/>
    <col min="3084" max="3328" width="9" style="122"/>
    <col min="3329" max="3329" width="3.77734375" style="122" customWidth="1"/>
    <col min="3330" max="3330" width="2.33203125" style="122" customWidth="1"/>
    <col min="3331" max="3331" width="16.33203125" style="122" customWidth="1"/>
    <col min="3332" max="3339" width="10.44140625" style="122" customWidth="1"/>
    <col min="3340" max="3584" width="9" style="122"/>
    <col min="3585" max="3585" width="3.77734375" style="122" customWidth="1"/>
    <col min="3586" max="3586" width="2.33203125" style="122" customWidth="1"/>
    <col min="3587" max="3587" width="16.33203125" style="122" customWidth="1"/>
    <col min="3588" max="3595" width="10.44140625" style="122" customWidth="1"/>
    <col min="3596" max="3840" width="9" style="122"/>
    <col min="3841" max="3841" width="3.77734375" style="122" customWidth="1"/>
    <col min="3842" max="3842" width="2.33203125" style="122" customWidth="1"/>
    <col min="3843" max="3843" width="16.33203125" style="122" customWidth="1"/>
    <col min="3844" max="3851" width="10.44140625" style="122" customWidth="1"/>
    <col min="3852" max="4096" width="9" style="122"/>
    <col min="4097" max="4097" width="3.77734375" style="122" customWidth="1"/>
    <col min="4098" max="4098" width="2.33203125" style="122" customWidth="1"/>
    <col min="4099" max="4099" width="16.33203125" style="122" customWidth="1"/>
    <col min="4100" max="4107" width="10.44140625" style="122" customWidth="1"/>
    <col min="4108" max="4352" width="9" style="122"/>
    <col min="4353" max="4353" width="3.77734375" style="122" customWidth="1"/>
    <col min="4354" max="4354" width="2.33203125" style="122" customWidth="1"/>
    <col min="4355" max="4355" width="16.33203125" style="122" customWidth="1"/>
    <col min="4356" max="4363" width="10.44140625" style="122" customWidth="1"/>
    <col min="4364" max="4608" width="9" style="122"/>
    <col min="4609" max="4609" width="3.77734375" style="122" customWidth="1"/>
    <col min="4610" max="4610" width="2.33203125" style="122" customWidth="1"/>
    <col min="4611" max="4611" width="16.33203125" style="122" customWidth="1"/>
    <col min="4612" max="4619" width="10.44140625" style="122" customWidth="1"/>
    <col min="4620" max="4864" width="9" style="122"/>
    <col min="4865" max="4865" width="3.77734375" style="122" customWidth="1"/>
    <col min="4866" max="4866" width="2.33203125" style="122" customWidth="1"/>
    <col min="4867" max="4867" width="16.33203125" style="122" customWidth="1"/>
    <col min="4868" max="4875" width="10.44140625" style="122" customWidth="1"/>
    <col min="4876" max="5120" width="9" style="122"/>
    <col min="5121" max="5121" width="3.77734375" style="122" customWidth="1"/>
    <col min="5122" max="5122" width="2.33203125" style="122" customWidth="1"/>
    <col min="5123" max="5123" width="16.33203125" style="122" customWidth="1"/>
    <col min="5124" max="5131" width="10.44140625" style="122" customWidth="1"/>
    <col min="5132" max="5376" width="9" style="122"/>
    <col min="5377" max="5377" width="3.77734375" style="122" customWidth="1"/>
    <col min="5378" max="5378" width="2.33203125" style="122" customWidth="1"/>
    <col min="5379" max="5379" width="16.33203125" style="122" customWidth="1"/>
    <col min="5380" max="5387" width="10.44140625" style="122" customWidth="1"/>
    <col min="5388" max="5632" width="9" style="122"/>
    <col min="5633" max="5633" width="3.77734375" style="122" customWidth="1"/>
    <col min="5634" max="5634" width="2.33203125" style="122" customWidth="1"/>
    <col min="5635" max="5635" width="16.33203125" style="122" customWidth="1"/>
    <col min="5636" max="5643" width="10.44140625" style="122" customWidth="1"/>
    <col min="5644" max="5888" width="9" style="122"/>
    <col min="5889" max="5889" width="3.77734375" style="122" customWidth="1"/>
    <col min="5890" max="5890" width="2.33203125" style="122" customWidth="1"/>
    <col min="5891" max="5891" width="16.33203125" style="122" customWidth="1"/>
    <col min="5892" max="5899" width="10.44140625" style="122" customWidth="1"/>
    <col min="5900" max="6144" width="9" style="122"/>
    <col min="6145" max="6145" width="3.77734375" style="122" customWidth="1"/>
    <col min="6146" max="6146" width="2.33203125" style="122" customWidth="1"/>
    <col min="6147" max="6147" width="16.33203125" style="122" customWidth="1"/>
    <col min="6148" max="6155" width="10.44140625" style="122" customWidth="1"/>
    <col min="6156" max="6400" width="9" style="122"/>
    <col min="6401" max="6401" width="3.77734375" style="122" customWidth="1"/>
    <col min="6402" max="6402" width="2.33203125" style="122" customWidth="1"/>
    <col min="6403" max="6403" width="16.33203125" style="122" customWidth="1"/>
    <col min="6404" max="6411" width="10.44140625" style="122" customWidth="1"/>
    <col min="6412" max="6656" width="9" style="122"/>
    <col min="6657" max="6657" width="3.77734375" style="122" customWidth="1"/>
    <col min="6658" max="6658" width="2.33203125" style="122" customWidth="1"/>
    <col min="6659" max="6659" width="16.33203125" style="122" customWidth="1"/>
    <col min="6660" max="6667" width="10.44140625" style="122" customWidth="1"/>
    <col min="6668" max="6912" width="9" style="122"/>
    <col min="6913" max="6913" width="3.77734375" style="122" customWidth="1"/>
    <col min="6914" max="6914" width="2.33203125" style="122" customWidth="1"/>
    <col min="6915" max="6915" width="16.33203125" style="122" customWidth="1"/>
    <col min="6916" max="6923" width="10.44140625" style="122" customWidth="1"/>
    <col min="6924" max="7168" width="9" style="122"/>
    <col min="7169" max="7169" width="3.77734375" style="122" customWidth="1"/>
    <col min="7170" max="7170" width="2.33203125" style="122" customWidth="1"/>
    <col min="7171" max="7171" width="16.33203125" style="122" customWidth="1"/>
    <col min="7172" max="7179" width="10.44140625" style="122" customWidth="1"/>
    <col min="7180" max="7424" width="9" style="122"/>
    <col min="7425" max="7425" width="3.77734375" style="122" customWidth="1"/>
    <col min="7426" max="7426" width="2.33203125" style="122" customWidth="1"/>
    <col min="7427" max="7427" width="16.33203125" style="122" customWidth="1"/>
    <col min="7428" max="7435" width="10.44140625" style="122" customWidth="1"/>
    <col min="7436" max="7680" width="9" style="122"/>
    <col min="7681" max="7681" width="3.77734375" style="122" customWidth="1"/>
    <col min="7682" max="7682" width="2.33203125" style="122" customWidth="1"/>
    <col min="7683" max="7683" width="16.33203125" style="122" customWidth="1"/>
    <col min="7684" max="7691" width="10.44140625" style="122" customWidth="1"/>
    <col min="7692" max="7936" width="9" style="122"/>
    <col min="7937" max="7937" width="3.77734375" style="122" customWidth="1"/>
    <col min="7938" max="7938" width="2.33203125" style="122" customWidth="1"/>
    <col min="7939" max="7939" width="16.33203125" style="122" customWidth="1"/>
    <col min="7940" max="7947" width="10.44140625" style="122" customWidth="1"/>
    <col min="7948" max="8192" width="9" style="122"/>
    <col min="8193" max="8193" width="3.77734375" style="122" customWidth="1"/>
    <col min="8194" max="8194" width="2.33203125" style="122" customWidth="1"/>
    <col min="8195" max="8195" width="16.33203125" style="122" customWidth="1"/>
    <col min="8196" max="8203" width="10.44140625" style="122" customWidth="1"/>
    <col min="8204" max="8448" width="9" style="122"/>
    <col min="8449" max="8449" width="3.77734375" style="122" customWidth="1"/>
    <col min="8450" max="8450" width="2.33203125" style="122" customWidth="1"/>
    <col min="8451" max="8451" width="16.33203125" style="122" customWidth="1"/>
    <col min="8452" max="8459" width="10.44140625" style="122" customWidth="1"/>
    <col min="8460" max="8704" width="9" style="122"/>
    <col min="8705" max="8705" width="3.77734375" style="122" customWidth="1"/>
    <col min="8706" max="8706" width="2.33203125" style="122" customWidth="1"/>
    <col min="8707" max="8707" width="16.33203125" style="122" customWidth="1"/>
    <col min="8708" max="8715" width="10.44140625" style="122" customWidth="1"/>
    <col min="8716" max="8960" width="9" style="122"/>
    <col min="8961" max="8961" width="3.77734375" style="122" customWidth="1"/>
    <col min="8962" max="8962" width="2.33203125" style="122" customWidth="1"/>
    <col min="8963" max="8963" width="16.33203125" style="122" customWidth="1"/>
    <col min="8964" max="8971" width="10.44140625" style="122" customWidth="1"/>
    <col min="8972" max="9216" width="9" style="122"/>
    <col min="9217" max="9217" width="3.77734375" style="122" customWidth="1"/>
    <col min="9218" max="9218" width="2.33203125" style="122" customWidth="1"/>
    <col min="9219" max="9219" width="16.33203125" style="122" customWidth="1"/>
    <col min="9220" max="9227" width="10.44140625" style="122" customWidth="1"/>
    <col min="9228" max="9472" width="9" style="122"/>
    <col min="9473" max="9473" width="3.77734375" style="122" customWidth="1"/>
    <col min="9474" max="9474" width="2.33203125" style="122" customWidth="1"/>
    <col min="9475" max="9475" width="16.33203125" style="122" customWidth="1"/>
    <col min="9476" max="9483" width="10.44140625" style="122" customWidth="1"/>
    <col min="9484" max="9728" width="9" style="122"/>
    <col min="9729" max="9729" width="3.77734375" style="122" customWidth="1"/>
    <col min="9730" max="9730" width="2.33203125" style="122" customWidth="1"/>
    <col min="9731" max="9731" width="16.33203125" style="122" customWidth="1"/>
    <col min="9732" max="9739" width="10.44140625" style="122" customWidth="1"/>
    <col min="9740" max="9984" width="9" style="122"/>
    <col min="9985" max="9985" width="3.77734375" style="122" customWidth="1"/>
    <col min="9986" max="9986" width="2.33203125" style="122" customWidth="1"/>
    <col min="9987" max="9987" width="16.33203125" style="122" customWidth="1"/>
    <col min="9988" max="9995" width="10.44140625" style="122" customWidth="1"/>
    <col min="9996" max="10240" width="9" style="122"/>
    <col min="10241" max="10241" width="3.77734375" style="122" customWidth="1"/>
    <col min="10242" max="10242" width="2.33203125" style="122" customWidth="1"/>
    <col min="10243" max="10243" width="16.33203125" style="122" customWidth="1"/>
    <col min="10244" max="10251" width="10.44140625" style="122" customWidth="1"/>
    <col min="10252" max="10496" width="9" style="122"/>
    <col min="10497" max="10497" width="3.77734375" style="122" customWidth="1"/>
    <col min="10498" max="10498" width="2.33203125" style="122" customWidth="1"/>
    <col min="10499" max="10499" width="16.33203125" style="122" customWidth="1"/>
    <col min="10500" max="10507" width="10.44140625" style="122" customWidth="1"/>
    <col min="10508" max="10752" width="9" style="122"/>
    <col min="10753" max="10753" width="3.77734375" style="122" customWidth="1"/>
    <col min="10754" max="10754" width="2.33203125" style="122" customWidth="1"/>
    <col min="10755" max="10755" width="16.33203125" style="122" customWidth="1"/>
    <col min="10756" max="10763" width="10.44140625" style="122" customWidth="1"/>
    <col min="10764" max="11008" width="9" style="122"/>
    <col min="11009" max="11009" width="3.77734375" style="122" customWidth="1"/>
    <col min="11010" max="11010" width="2.33203125" style="122" customWidth="1"/>
    <col min="11011" max="11011" width="16.33203125" style="122" customWidth="1"/>
    <col min="11012" max="11019" width="10.44140625" style="122" customWidth="1"/>
    <col min="11020" max="11264" width="9" style="122"/>
    <col min="11265" max="11265" width="3.77734375" style="122" customWidth="1"/>
    <col min="11266" max="11266" width="2.33203125" style="122" customWidth="1"/>
    <col min="11267" max="11267" width="16.33203125" style="122" customWidth="1"/>
    <col min="11268" max="11275" width="10.44140625" style="122" customWidth="1"/>
    <col min="11276" max="11520" width="9" style="122"/>
    <col min="11521" max="11521" width="3.77734375" style="122" customWidth="1"/>
    <col min="11522" max="11522" width="2.33203125" style="122" customWidth="1"/>
    <col min="11523" max="11523" width="16.33203125" style="122" customWidth="1"/>
    <col min="11524" max="11531" width="10.44140625" style="122" customWidth="1"/>
    <col min="11532" max="11776" width="9" style="122"/>
    <col min="11777" max="11777" width="3.77734375" style="122" customWidth="1"/>
    <col min="11778" max="11778" width="2.33203125" style="122" customWidth="1"/>
    <col min="11779" max="11779" width="16.33203125" style="122" customWidth="1"/>
    <col min="11780" max="11787" width="10.44140625" style="122" customWidth="1"/>
    <col min="11788" max="12032" width="9" style="122"/>
    <col min="12033" max="12033" width="3.77734375" style="122" customWidth="1"/>
    <col min="12034" max="12034" width="2.33203125" style="122" customWidth="1"/>
    <col min="12035" max="12035" width="16.33203125" style="122" customWidth="1"/>
    <col min="12036" max="12043" width="10.44140625" style="122" customWidth="1"/>
    <col min="12044" max="12288" width="9" style="122"/>
    <col min="12289" max="12289" width="3.77734375" style="122" customWidth="1"/>
    <col min="12290" max="12290" width="2.33203125" style="122" customWidth="1"/>
    <col min="12291" max="12291" width="16.33203125" style="122" customWidth="1"/>
    <col min="12292" max="12299" width="10.44140625" style="122" customWidth="1"/>
    <col min="12300" max="12544" width="9" style="122"/>
    <col min="12545" max="12545" width="3.77734375" style="122" customWidth="1"/>
    <col min="12546" max="12546" width="2.33203125" style="122" customWidth="1"/>
    <col min="12547" max="12547" width="16.33203125" style="122" customWidth="1"/>
    <col min="12548" max="12555" width="10.44140625" style="122" customWidth="1"/>
    <col min="12556" max="12800" width="9" style="122"/>
    <col min="12801" max="12801" width="3.77734375" style="122" customWidth="1"/>
    <col min="12802" max="12802" width="2.33203125" style="122" customWidth="1"/>
    <col min="12803" max="12803" width="16.33203125" style="122" customWidth="1"/>
    <col min="12804" max="12811" width="10.44140625" style="122" customWidth="1"/>
    <col min="12812" max="13056" width="9" style="122"/>
    <col min="13057" max="13057" width="3.77734375" style="122" customWidth="1"/>
    <col min="13058" max="13058" width="2.33203125" style="122" customWidth="1"/>
    <col min="13059" max="13059" width="16.33203125" style="122" customWidth="1"/>
    <col min="13060" max="13067" width="10.44140625" style="122" customWidth="1"/>
    <col min="13068" max="13312" width="9" style="122"/>
    <col min="13313" max="13313" width="3.77734375" style="122" customWidth="1"/>
    <col min="13314" max="13314" width="2.33203125" style="122" customWidth="1"/>
    <col min="13315" max="13315" width="16.33203125" style="122" customWidth="1"/>
    <col min="13316" max="13323" width="10.44140625" style="122" customWidth="1"/>
    <col min="13324" max="13568" width="9" style="122"/>
    <col min="13569" max="13569" width="3.77734375" style="122" customWidth="1"/>
    <col min="13570" max="13570" width="2.33203125" style="122" customWidth="1"/>
    <col min="13571" max="13571" width="16.33203125" style="122" customWidth="1"/>
    <col min="13572" max="13579" width="10.44140625" style="122" customWidth="1"/>
    <col min="13580" max="13824" width="9" style="122"/>
    <col min="13825" max="13825" width="3.77734375" style="122" customWidth="1"/>
    <col min="13826" max="13826" width="2.33203125" style="122" customWidth="1"/>
    <col min="13827" max="13827" width="16.33203125" style="122" customWidth="1"/>
    <col min="13828" max="13835" width="10.44140625" style="122" customWidth="1"/>
    <col min="13836" max="14080" width="9" style="122"/>
    <col min="14081" max="14081" width="3.77734375" style="122" customWidth="1"/>
    <col min="14082" max="14082" width="2.33203125" style="122" customWidth="1"/>
    <col min="14083" max="14083" width="16.33203125" style="122" customWidth="1"/>
    <col min="14084" max="14091" width="10.44140625" style="122" customWidth="1"/>
    <col min="14092" max="14336" width="9" style="122"/>
    <col min="14337" max="14337" width="3.77734375" style="122" customWidth="1"/>
    <col min="14338" max="14338" width="2.33203125" style="122" customWidth="1"/>
    <col min="14339" max="14339" width="16.33203125" style="122" customWidth="1"/>
    <col min="14340" max="14347" width="10.44140625" style="122" customWidth="1"/>
    <col min="14348" max="14592" width="9" style="122"/>
    <col min="14593" max="14593" width="3.77734375" style="122" customWidth="1"/>
    <col min="14594" max="14594" width="2.33203125" style="122" customWidth="1"/>
    <col min="14595" max="14595" width="16.33203125" style="122" customWidth="1"/>
    <col min="14596" max="14603" width="10.44140625" style="122" customWidth="1"/>
    <col min="14604" max="14848" width="9" style="122"/>
    <col min="14849" max="14849" width="3.77734375" style="122" customWidth="1"/>
    <col min="14850" max="14850" width="2.33203125" style="122" customWidth="1"/>
    <col min="14851" max="14851" width="16.33203125" style="122" customWidth="1"/>
    <col min="14852" max="14859" width="10.44140625" style="122" customWidth="1"/>
    <col min="14860" max="15104" width="9" style="122"/>
    <col min="15105" max="15105" width="3.77734375" style="122" customWidth="1"/>
    <col min="15106" max="15106" width="2.33203125" style="122" customWidth="1"/>
    <col min="15107" max="15107" width="16.33203125" style="122" customWidth="1"/>
    <col min="15108" max="15115" width="10.44140625" style="122" customWidth="1"/>
    <col min="15116" max="15360" width="9" style="122"/>
    <col min="15361" max="15361" width="3.77734375" style="122" customWidth="1"/>
    <col min="15362" max="15362" width="2.33203125" style="122" customWidth="1"/>
    <col min="15363" max="15363" width="16.33203125" style="122" customWidth="1"/>
    <col min="15364" max="15371" width="10.44140625" style="122" customWidth="1"/>
    <col min="15372" max="15616" width="9" style="122"/>
    <col min="15617" max="15617" width="3.77734375" style="122" customWidth="1"/>
    <col min="15618" max="15618" width="2.33203125" style="122" customWidth="1"/>
    <col min="15619" max="15619" width="16.33203125" style="122" customWidth="1"/>
    <col min="15620" max="15627" width="10.44140625" style="122" customWidth="1"/>
    <col min="15628" max="15872" width="9" style="122"/>
    <col min="15873" max="15873" width="3.77734375" style="122" customWidth="1"/>
    <col min="15874" max="15874" width="2.33203125" style="122" customWidth="1"/>
    <col min="15875" max="15875" width="16.33203125" style="122" customWidth="1"/>
    <col min="15876" max="15883" width="10.44140625" style="122" customWidth="1"/>
    <col min="15884" max="16128" width="9" style="122"/>
    <col min="16129" max="16129" width="3.77734375" style="122" customWidth="1"/>
    <col min="16130" max="16130" width="2.33203125" style="122" customWidth="1"/>
    <col min="16131" max="16131" width="16.33203125" style="122" customWidth="1"/>
    <col min="16132" max="16139" width="10.44140625" style="122" customWidth="1"/>
    <col min="16140" max="16384" width="9" style="122"/>
  </cols>
  <sheetData>
    <row r="1" spans="1:21" ht="19.2">
      <c r="A1" s="309" t="s">
        <v>177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21">
      <c r="A2" s="123" t="s">
        <v>178</v>
      </c>
      <c r="K2" s="124" t="s">
        <v>150</v>
      </c>
    </row>
    <row r="3" spans="1:21" ht="26.4">
      <c r="A3" s="125" t="s">
        <v>42</v>
      </c>
      <c r="B3" s="310" t="s">
        <v>152</v>
      </c>
      <c r="C3" s="311"/>
      <c r="D3" s="126" t="s">
        <v>283</v>
      </c>
      <c r="E3" s="127" t="s">
        <v>284</v>
      </c>
      <c r="F3" s="128" t="s">
        <v>285</v>
      </c>
      <c r="G3" s="129" t="s">
        <v>286</v>
      </c>
      <c r="H3" s="129" t="s">
        <v>287</v>
      </c>
      <c r="I3" s="129" t="s">
        <v>288</v>
      </c>
      <c r="J3" s="127" t="s">
        <v>289</v>
      </c>
      <c r="K3" s="125" t="s">
        <v>179</v>
      </c>
      <c r="N3" s="130"/>
      <c r="O3" s="130"/>
      <c r="P3" s="130"/>
      <c r="Q3" s="130"/>
      <c r="R3" s="130"/>
      <c r="S3" s="130"/>
      <c r="T3" s="130"/>
      <c r="U3" s="130"/>
    </row>
    <row r="4" spans="1:21" ht="16.5" customHeight="1">
      <c r="A4" s="302" t="s">
        <v>120</v>
      </c>
      <c r="B4" s="303" t="s">
        <v>180</v>
      </c>
      <c r="C4" s="304"/>
      <c r="D4" s="131">
        <f>D5+D6</f>
        <v>53</v>
      </c>
      <c r="E4" s="132">
        <f>E5+E6</f>
        <v>103</v>
      </c>
      <c r="F4" s="133">
        <f t="shared" ref="F4:K4" si="0">F5+F6</f>
        <v>108</v>
      </c>
      <c r="G4" s="134">
        <f t="shared" si="0"/>
        <v>91</v>
      </c>
      <c r="H4" s="134">
        <f t="shared" si="0"/>
        <v>108</v>
      </c>
      <c r="I4" s="134">
        <f t="shared" si="0"/>
        <v>109</v>
      </c>
      <c r="J4" s="132">
        <f t="shared" si="0"/>
        <v>52</v>
      </c>
      <c r="K4" s="135">
        <f t="shared" si="0"/>
        <v>624</v>
      </c>
      <c r="N4" s="130"/>
      <c r="O4" s="130"/>
      <c r="P4" s="136"/>
      <c r="Q4" s="136"/>
      <c r="R4" s="136"/>
      <c r="S4" s="136"/>
      <c r="T4" s="136"/>
      <c r="U4" s="136"/>
    </row>
    <row r="5" spans="1:21" ht="16.5" customHeight="1">
      <c r="A5" s="302"/>
      <c r="B5" s="137"/>
      <c r="C5" s="138" t="s">
        <v>181</v>
      </c>
      <c r="D5" s="139">
        <v>9</v>
      </c>
      <c r="E5" s="140">
        <v>15</v>
      </c>
      <c r="F5" s="141">
        <v>14</v>
      </c>
      <c r="G5" s="142">
        <v>10</v>
      </c>
      <c r="H5" s="142">
        <v>10</v>
      </c>
      <c r="I5" s="142">
        <v>9</v>
      </c>
      <c r="J5" s="140">
        <v>7</v>
      </c>
      <c r="K5" s="17">
        <f>SUM(D5:J5)</f>
        <v>74</v>
      </c>
      <c r="N5" s="130"/>
      <c r="O5" s="130"/>
      <c r="P5" s="136"/>
      <c r="Q5" s="136"/>
      <c r="R5" s="136"/>
      <c r="S5" s="136"/>
      <c r="T5" s="136"/>
      <c r="U5" s="136"/>
    </row>
    <row r="6" spans="1:21" ht="16.5" customHeight="1">
      <c r="A6" s="302"/>
      <c r="B6" s="143"/>
      <c r="C6" s="25" t="s">
        <v>182</v>
      </c>
      <c r="D6" s="144">
        <v>44</v>
      </c>
      <c r="E6" s="145">
        <v>88</v>
      </c>
      <c r="F6" s="146">
        <v>94</v>
      </c>
      <c r="G6" s="147">
        <v>81</v>
      </c>
      <c r="H6" s="147">
        <v>98</v>
      </c>
      <c r="I6" s="147">
        <v>100</v>
      </c>
      <c r="J6" s="145">
        <v>45</v>
      </c>
      <c r="K6" s="19">
        <f>SUM(D6:J6)</f>
        <v>550</v>
      </c>
      <c r="N6" s="130"/>
      <c r="O6" s="130"/>
      <c r="P6" s="136"/>
      <c r="Q6" s="136"/>
      <c r="R6" s="136"/>
      <c r="S6" s="136"/>
      <c r="T6" s="136"/>
      <c r="U6" s="136"/>
    </row>
    <row r="7" spans="1:21" ht="16.5" customHeight="1">
      <c r="A7" s="302"/>
      <c r="B7" s="305" t="s">
        <v>183</v>
      </c>
      <c r="C7" s="306"/>
      <c r="D7" s="131">
        <v>2</v>
      </c>
      <c r="E7" s="132">
        <v>6</v>
      </c>
      <c r="F7" s="133">
        <v>2</v>
      </c>
      <c r="G7" s="134">
        <v>7</v>
      </c>
      <c r="H7" s="134">
        <v>5</v>
      </c>
      <c r="I7" s="134">
        <v>3</v>
      </c>
      <c r="J7" s="132">
        <v>4</v>
      </c>
      <c r="K7" s="24">
        <f>SUM(D7:J7)</f>
        <v>29</v>
      </c>
      <c r="N7" s="130"/>
      <c r="O7" s="130"/>
      <c r="P7" s="136"/>
      <c r="Q7" s="136"/>
      <c r="R7" s="136"/>
      <c r="S7" s="136"/>
      <c r="T7" s="136"/>
      <c r="U7" s="136"/>
    </row>
    <row r="8" spans="1:21" ht="16.5" customHeight="1">
      <c r="A8" s="302"/>
      <c r="B8" s="307" t="s">
        <v>184</v>
      </c>
      <c r="C8" s="308"/>
      <c r="D8" s="131">
        <f>D4+D7</f>
        <v>55</v>
      </c>
      <c r="E8" s="132">
        <f>E4+E7</f>
        <v>109</v>
      </c>
      <c r="F8" s="133">
        <f t="shared" ref="F8:K8" si="1">F4+F7</f>
        <v>110</v>
      </c>
      <c r="G8" s="134">
        <f t="shared" si="1"/>
        <v>98</v>
      </c>
      <c r="H8" s="134">
        <f t="shared" si="1"/>
        <v>113</v>
      </c>
      <c r="I8" s="134">
        <f t="shared" si="1"/>
        <v>112</v>
      </c>
      <c r="J8" s="132">
        <f t="shared" si="1"/>
        <v>56</v>
      </c>
      <c r="K8" s="135">
        <f t="shared" si="1"/>
        <v>653</v>
      </c>
      <c r="N8" s="130"/>
      <c r="O8" s="130"/>
      <c r="P8" s="136"/>
      <c r="Q8" s="136"/>
      <c r="R8" s="136"/>
      <c r="S8" s="136"/>
      <c r="T8" s="136"/>
      <c r="U8" s="136"/>
    </row>
    <row r="9" spans="1:21" ht="16.5" customHeight="1">
      <c r="A9" s="302" t="s">
        <v>123</v>
      </c>
      <c r="B9" s="303" t="s">
        <v>180</v>
      </c>
      <c r="C9" s="304"/>
      <c r="D9" s="131">
        <f t="shared" ref="D9:K9" si="2">D10+D11</f>
        <v>48</v>
      </c>
      <c r="E9" s="132">
        <f t="shared" si="2"/>
        <v>104</v>
      </c>
      <c r="F9" s="133">
        <f t="shared" si="2"/>
        <v>111</v>
      </c>
      <c r="G9" s="134">
        <f t="shared" si="2"/>
        <v>102</v>
      </c>
      <c r="H9" s="134">
        <f t="shared" si="2"/>
        <v>85</v>
      </c>
      <c r="I9" s="134">
        <f t="shared" si="2"/>
        <v>115</v>
      </c>
      <c r="J9" s="132">
        <f t="shared" si="2"/>
        <v>63</v>
      </c>
      <c r="K9" s="135">
        <f t="shared" si="2"/>
        <v>628</v>
      </c>
      <c r="N9" s="130"/>
      <c r="O9" s="130"/>
      <c r="P9" s="136"/>
      <c r="Q9" s="136"/>
      <c r="R9" s="136"/>
      <c r="S9" s="136"/>
      <c r="T9" s="136"/>
      <c r="U9" s="136"/>
    </row>
    <row r="10" spans="1:21" ht="16.5" customHeight="1">
      <c r="A10" s="302"/>
      <c r="B10" s="137"/>
      <c r="C10" s="138" t="s">
        <v>181</v>
      </c>
      <c r="D10" s="139">
        <v>5</v>
      </c>
      <c r="E10" s="140">
        <v>18</v>
      </c>
      <c r="F10" s="141">
        <v>14</v>
      </c>
      <c r="G10" s="142">
        <v>14</v>
      </c>
      <c r="H10" s="142">
        <v>5</v>
      </c>
      <c r="I10" s="142">
        <v>15</v>
      </c>
      <c r="J10" s="140">
        <v>7</v>
      </c>
      <c r="K10" s="17">
        <f t="shared" ref="K10:K12" si="3">SUM(D10:J10)</f>
        <v>78</v>
      </c>
    </row>
    <row r="11" spans="1:21" ht="16.5" customHeight="1">
      <c r="A11" s="302"/>
      <c r="B11" s="143"/>
      <c r="C11" s="25" t="s">
        <v>182</v>
      </c>
      <c r="D11" s="144">
        <v>43</v>
      </c>
      <c r="E11" s="145">
        <v>86</v>
      </c>
      <c r="F11" s="146">
        <v>97</v>
      </c>
      <c r="G11" s="147">
        <v>88</v>
      </c>
      <c r="H11" s="147">
        <v>80</v>
      </c>
      <c r="I11" s="147">
        <v>100</v>
      </c>
      <c r="J11" s="145">
        <v>56</v>
      </c>
      <c r="K11" s="19">
        <f t="shared" si="3"/>
        <v>550</v>
      </c>
    </row>
    <row r="12" spans="1:21" ht="16.5" customHeight="1">
      <c r="A12" s="302"/>
      <c r="B12" s="305" t="s">
        <v>183</v>
      </c>
      <c r="C12" s="306"/>
      <c r="D12" s="131">
        <v>1</v>
      </c>
      <c r="E12" s="132">
        <v>7</v>
      </c>
      <c r="F12" s="133">
        <v>2</v>
      </c>
      <c r="G12" s="134">
        <v>6</v>
      </c>
      <c r="H12" s="134">
        <v>5</v>
      </c>
      <c r="I12" s="134">
        <v>2</v>
      </c>
      <c r="J12" s="132">
        <v>4</v>
      </c>
      <c r="K12" s="24">
        <f t="shared" si="3"/>
        <v>27</v>
      </c>
    </row>
    <row r="13" spans="1:21" ht="16.5" customHeight="1">
      <c r="A13" s="302"/>
      <c r="B13" s="307" t="s">
        <v>184</v>
      </c>
      <c r="C13" s="308"/>
      <c r="D13" s="131">
        <f t="shared" ref="D13:K13" si="4">D9+D12</f>
        <v>49</v>
      </c>
      <c r="E13" s="132">
        <f t="shared" si="4"/>
        <v>111</v>
      </c>
      <c r="F13" s="133">
        <f t="shared" si="4"/>
        <v>113</v>
      </c>
      <c r="G13" s="134">
        <f t="shared" si="4"/>
        <v>108</v>
      </c>
      <c r="H13" s="134">
        <f t="shared" si="4"/>
        <v>90</v>
      </c>
      <c r="I13" s="134">
        <f t="shared" si="4"/>
        <v>117</v>
      </c>
      <c r="J13" s="132">
        <f t="shared" si="4"/>
        <v>67</v>
      </c>
      <c r="K13" s="135">
        <f t="shared" si="4"/>
        <v>655</v>
      </c>
    </row>
    <row r="14" spans="1:21" ht="16.5" customHeight="1">
      <c r="A14" s="302" t="s">
        <v>185</v>
      </c>
      <c r="B14" s="303" t="s">
        <v>180</v>
      </c>
      <c r="C14" s="304"/>
      <c r="D14" s="131">
        <f t="shared" ref="D14:K14" si="5">D15+D16</f>
        <v>60</v>
      </c>
      <c r="E14" s="132">
        <f t="shared" si="5"/>
        <v>92</v>
      </c>
      <c r="F14" s="133">
        <f t="shared" si="5"/>
        <v>128</v>
      </c>
      <c r="G14" s="134">
        <f t="shared" si="5"/>
        <v>112</v>
      </c>
      <c r="H14" s="134">
        <f t="shared" si="5"/>
        <v>102</v>
      </c>
      <c r="I14" s="134">
        <f t="shared" si="5"/>
        <v>118</v>
      </c>
      <c r="J14" s="132">
        <f t="shared" si="5"/>
        <v>62</v>
      </c>
      <c r="K14" s="135">
        <f t="shared" si="5"/>
        <v>674</v>
      </c>
    </row>
    <row r="15" spans="1:21" ht="16.5" customHeight="1">
      <c r="A15" s="302"/>
      <c r="B15" s="137"/>
      <c r="C15" s="138" t="s">
        <v>181</v>
      </c>
      <c r="D15" s="139">
        <v>6</v>
      </c>
      <c r="E15" s="140">
        <v>16</v>
      </c>
      <c r="F15" s="141">
        <v>18</v>
      </c>
      <c r="G15" s="142">
        <v>20</v>
      </c>
      <c r="H15" s="142">
        <v>10</v>
      </c>
      <c r="I15" s="142">
        <v>17</v>
      </c>
      <c r="J15" s="140">
        <v>6</v>
      </c>
      <c r="K15" s="17">
        <f t="shared" ref="K15:K17" si="6">SUM(D15:J15)</f>
        <v>93</v>
      </c>
    </row>
    <row r="16" spans="1:21" ht="16.5" customHeight="1">
      <c r="A16" s="302"/>
      <c r="B16" s="143"/>
      <c r="C16" s="25" t="s">
        <v>182</v>
      </c>
      <c r="D16" s="144">
        <v>54</v>
      </c>
      <c r="E16" s="145">
        <v>76</v>
      </c>
      <c r="F16" s="146">
        <v>110</v>
      </c>
      <c r="G16" s="147">
        <v>92</v>
      </c>
      <c r="H16" s="147">
        <v>92</v>
      </c>
      <c r="I16" s="147">
        <v>101</v>
      </c>
      <c r="J16" s="145">
        <v>56</v>
      </c>
      <c r="K16" s="19">
        <f t="shared" si="6"/>
        <v>581</v>
      </c>
    </row>
    <row r="17" spans="1:14" ht="16.5" customHeight="1">
      <c r="A17" s="302"/>
      <c r="B17" s="305" t="s">
        <v>183</v>
      </c>
      <c r="C17" s="306"/>
      <c r="D17" s="131">
        <v>2</v>
      </c>
      <c r="E17" s="132">
        <v>7</v>
      </c>
      <c r="F17" s="133">
        <v>1</v>
      </c>
      <c r="G17" s="134">
        <v>6</v>
      </c>
      <c r="H17" s="134">
        <v>1</v>
      </c>
      <c r="I17" s="134">
        <v>2</v>
      </c>
      <c r="J17" s="132">
        <v>5</v>
      </c>
      <c r="K17" s="24">
        <f t="shared" si="6"/>
        <v>24</v>
      </c>
    </row>
    <row r="18" spans="1:14" ht="16.5" customHeight="1">
      <c r="A18" s="302"/>
      <c r="B18" s="307" t="s">
        <v>184</v>
      </c>
      <c r="C18" s="308"/>
      <c r="D18" s="131">
        <f t="shared" ref="D18:K18" si="7">D14+D17</f>
        <v>62</v>
      </c>
      <c r="E18" s="132">
        <f t="shared" si="7"/>
        <v>99</v>
      </c>
      <c r="F18" s="133">
        <f t="shared" si="7"/>
        <v>129</v>
      </c>
      <c r="G18" s="134">
        <f t="shared" si="7"/>
        <v>118</v>
      </c>
      <c r="H18" s="134">
        <f t="shared" si="7"/>
        <v>103</v>
      </c>
      <c r="I18" s="134">
        <f t="shared" si="7"/>
        <v>120</v>
      </c>
      <c r="J18" s="132">
        <f t="shared" si="7"/>
        <v>67</v>
      </c>
      <c r="K18" s="135">
        <f t="shared" si="7"/>
        <v>698</v>
      </c>
    </row>
    <row r="19" spans="1:14" ht="16.5" customHeight="1">
      <c r="A19" s="302" t="s">
        <v>186</v>
      </c>
      <c r="B19" s="303" t="s">
        <v>180</v>
      </c>
      <c r="C19" s="304"/>
      <c r="D19" s="131">
        <f t="shared" ref="D19:K19" si="8">D20+D21</f>
        <v>56</v>
      </c>
      <c r="E19" s="132">
        <f t="shared" si="8"/>
        <v>89</v>
      </c>
      <c r="F19" s="133">
        <f t="shared" si="8"/>
        <v>114</v>
      </c>
      <c r="G19" s="134">
        <f t="shared" si="8"/>
        <v>127</v>
      </c>
      <c r="H19" s="134">
        <f t="shared" si="8"/>
        <v>102</v>
      </c>
      <c r="I19" s="134">
        <f t="shared" si="8"/>
        <v>130</v>
      </c>
      <c r="J19" s="132">
        <f t="shared" si="8"/>
        <v>67</v>
      </c>
      <c r="K19" s="135">
        <f t="shared" si="8"/>
        <v>685</v>
      </c>
    </row>
    <row r="20" spans="1:14" ht="16.5" customHeight="1">
      <c r="A20" s="302"/>
      <c r="B20" s="137"/>
      <c r="C20" s="138" t="s">
        <v>181</v>
      </c>
      <c r="D20" s="139">
        <v>6</v>
      </c>
      <c r="E20" s="140">
        <v>16</v>
      </c>
      <c r="F20" s="141">
        <v>13</v>
      </c>
      <c r="G20" s="142">
        <v>23</v>
      </c>
      <c r="H20" s="142">
        <v>10</v>
      </c>
      <c r="I20" s="142">
        <v>16</v>
      </c>
      <c r="J20" s="140">
        <v>8</v>
      </c>
      <c r="K20" s="17">
        <f t="shared" ref="K20:K22" si="9">SUM(D20:J20)</f>
        <v>92</v>
      </c>
    </row>
    <row r="21" spans="1:14" ht="16.5" customHeight="1">
      <c r="A21" s="302"/>
      <c r="B21" s="143"/>
      <c r="C21" s="25" t="s">
        <v>182</v>
      </c>
      <c r="D21" s="144">
        <v>50</v>
      </c>
      <c r="E21" s="145">
        <v>73</v>
      </c>
      <c r="F21" s="146">
        <v>101</v>
      </c>
      <c r="G21" s="147">
        <v>104</v>
      </c>
      <c r="H21" s="147">
        <v>92</v>
      </c>
      <c r="I21" s="147">
        <v>114</v>
      </c>
      <c r="J21" s="145">
        <v>59</v>
      </c>
      <c r="K21" s="19">
        <f t="shared" si="9"/>
        <v>593</v>
      </c>
    </row>
    <row r="22" spans="1:14" ht="16.5" customHeight="1">
      <c r="A22" s="302"/>
      <c r="B22" s="305" t="s">
        <v>183</v>
      </c>
      <c r="C22" s="306"/>
      <c r="D22" s="131">
        <v>2</v>
      </c>
      <c r="E22" s="132">
        <v>6</v>
      </c>
      <c r="F22" s="133">
        <v>1</v>
      </c>
      <c r="G22" s="134">
        <v>4</v>
      </c>
      <c r="H22" s="134">
        <v>3</v>
      </c>
      <c r="I22" s="134">
        <v>1</v>
      </c>
      <c r="J22" s="132">
        <v>4</v>
      </c>
      <c r="K22" s="24">
        <f t="shared" si="9"/>
        <v>21</v>
      </c>
    </row>
    <row r="23" spans="1:14" ht="16.5" customHeight="1">
      <c r="A23" s="302"/>
      <c r="B23" s="307" t="s">
        <v>184</v>
      </c>
      <c r="C23" s="308"/>
      <c r="D23" s="131">
        <f t="shared" ref="D23:K23" si="10">D19+D22</f>
        <v>58</v>
      </c>
      <c r="E23" s="132">
        <f t="shared" si="10"/>
        <v>95</v>
      </c>
      <c r="F23" s="133">
        <f t="shared" si="10"/>
        <v>115</v>
      </c>
      <c r="G23" s="134">
        <f t="shared" si="10"/>
        <v>131</v>
      </c>
      <c r="H23" s="134">
        <f t="shared" si="10"/>
        <v>105</v>
      </c>
      <c r="I23" s="134">
        <f t="shared" si="10"/>
        <v>131</v>
      </c>
      <c r="J23" s="132">
        <f t="shared" si="10"/>
        <v>71</v>
      </c>
      <c r="K23" s="135">
        <f t="shared" si="10"/>
        <v>706</v>
      </c>
      <c r="N23" s="148"/>
    </row>
    <row r="24" spans="1:14" ht="16.5" customHeight="1">
      <c r="A24" s="302" t="s">
        <v>187</v>
      </c>
      <c r="B24" s="303" t="s">
        <v>180</v>
      </c>
      <c r="C24" s="304"/>
      <c r="D24" s="131">
        <f t="shared" ref="D24:K24" si="11">D25+D26</f>
        <v>75</v>
      </c>
      <c r="E24" s="132">
        <f t="shared" si="11"/>
        <v>96</v>
      </c>
      <c r="F24" s="133">
        <f t="shared" si="11"/>
        <v>113</v>
      </c>
      <c r="G24" s="134">
        <f t="shared" si="11"/>
        <v>136</v>
      </c>
      <c r="H24" s="134">
        <f t="shared" si="11"/>
        <v>107</v>
      </c>
      <c r="I24" s="134">
        <f t="shared" si="11"/>
        <v>139</v>
      </c>
      <c r="J24" s="132">
        <f t="shared" si="11"/>
        <v>69</v>
      </c>
      <c r="K24" s="135">
        <f t="shared" si="11"/>
        <v>735</v>
      </c>
    </row>
    <row r="25" spans="1:14" ht="16.5" customHeight="1">
      <c r="A25" s="302"/>
      <c r="B25" s="137"/>
      <c r="C25" s="138" t="s">
        <v>181</v>
      </c>
      <c r="D25" s="139">
        <v>8</v>
      </c>
      <c r="E25" s="140">
        <v>18</v>
      </c>
      <c r="F25" s="141">
        <v>10</v>
      </c>
      <c r="G25" s="142">
        <v>17</v>
      </c>
      <c r="H25" s="142">
        <v>8</v>
      </c>
      <c r="I25" s="142">
        <v>14</v>
      </c>
      <c r="J25" s="140">
        <v>9</v>
      </c>
      <c r="K25" s="17">
        <f t="shared" ref="K25:K27" si="12">SUM(D25:J25)</f>
        <v>84</v>
      </c>
    </row>
    <row r="26" spans="1:14" ht="16.5" customHeight="1">
      <c r="A26" s="302"/>
      <c r="B26" s="143"/>
      <c r="C26" s="25" t="s">
        <v>182</v>
      </c>
      <c r="D26" s="144">
        <v>67</v>
      </c>
      <c r="E26" s="145">
        <v>78</v>
      </c>
      <c r="F26" s="146">
        <v>103</v>
      </c>
      <c r="G26" s="147">
        <v>119</v>
      </c>
      <c r="H26" s="147">
        <v>99</v>
      </c>
      <c r="I26" s="147">
        <v>125</v>
      </c>
      <c r="J26" s="145">
        <v>60</v>
      </c>
      <c r="K26" s="19">
        <f t="shared" si="12"/>
        <v>651</v>
      </c>
    </row>
    <row r="27" spans="1:14" ht="16.5" customHeight="1">
      <c r="A27" s="302"/>
      <c r="B27" s="305" t="s">
        <v>183</v>
      </c>
      <c r="C27" s="306"/>
      <c r="D27" s="131">
        <v>3</v>
      </c>
      <c r="E27" s="132">
        <v>5</v>
      </c>
      <c r="F27" s="133">
        <v>2</v>
      </c>
      <c r="G27" s="134">
        <v>5</v>
      </c>
      <c r="H27" s="134">
        <v>4</v>
      </c>
      <c r="I27" s="134">
        <v>1</v>
      </c>
      <c r="J27" s="132">
        <v>2</v>
      </c>
      <c r="K27" s="24">
        <f t="shared" si="12"/>
        <v>22</v>
      </c>
    </row>
    <row r="28" spans="1:14" ht="16.5" customHeight="1">
      <c r="A28" s="302"/>
      <c r="B28" s="307" t="s">
        <v>184</v>
      </c>
      <c r="C28" s="308"/>
      <c r="D28" s="131">
        <f t="shared" ref="D28:K28" si="13">D24+D27</f>
        <v>78</v>
      </c>
      <c r="E28" s="132">
        <f t="shared" si="13"/>
        <v>101</v>
      </c>
      <c r="F28" s="133">
        <f t="shared" si="13"/>
        <v>115</v>
      </c>
      <c r="G28" s="134">
        <f t="shared" si="13"/>
        <v>141</v>
      </c>
      <c r="H28" s="134">
        <f t="shared" si="13"/>
        <v>111</v>
      </c>
      <c r="I28" s="134">
        <f t="shared" si="13"/>
        <v>140</v>
      </c>
      <c r="J28" s="132">
        <f t="shared" si="13"/>
        <v>71</v>
      </c>
      <c r="K28" s="135">
        <f t="shared" si="13"/>
        <v>757</v>
      </c>
    </row>
    <row r="29" spans="1:14" ht="16.5" customHeight="1">
      <c r="A29" s="302" t="s">
        <v>188</v>
      </c>
      <c r="B29" s="303" t="s">
        <v>180</v>
      </c>
      <c r="C29" s="304"/>
      <c r="D29" s="131">
        <f t="shared" ref="D29:K29" si="14">D30+D31</f>
        <v>73</v>
      </c>
      <c r="E29" s="132">
        <f t="shared" si="14"/>
        <v>88</v>
      </c>
      <c r="F29" s="133">
        <f t="shared" si="14"/>
        <v>129</v>
      </c>
      <c r="G29" s="134">
        <f t="shared" si="14"/>
        <v>142</v>
      </c>
      <c r="H29" s="134">
        <f t="shared" si="14"/>
        <v>104</v>
      </c>
      <c r="I29" s="134">
        <f t="shared" si="14"/>
        <v>123</v>
      </c>
      <c r="J29" s="132">
        <f t="shared" si="14"/>
        <v>71</v>
      </c>
      <c r="K29" s="135">
        <f t="shared" si="14"/>
        <v>730</v>
      </c>
    </row>
    <row r="30" spans="1:14" ht="16.5" customHeight="1">
      <c r="A30" s="302"/>
      <c r="B30" s="137"/>
      <c r="C30" s="138" t="s">
        <v>181</v>
      </c>
      <c r="D30" s="139">
        <v>8</v>
      </c>
      <c r="E30" s="140">
        <v>13</v>
      </c>
      <c r="F30" s="141">
        <v>10</v>
      </c>
      <c r="G30" s="142">
        <v>16</v>
      </c>
      <c r="H30" s="142">
        <v>13</v>
      </c>
      <c r="I30" s="142">
        <v>9</v>
      </c>
      <c r="J30" s="140">
        <v>12</v>
      </c>
      <c r="K30" s="17">
        <f t="shared" ref="K30:K32" si="15">SUM(D30:J30)</f>
        <v>81</v>
      </c>
    </row>
    <row r="31" spans="1:14" ht="16.5" customHeight="1">
      <c r="A31" s="302"/>
      <c r="B31" s="143"/>
      <c r="C31" s="25" t="s">
        <v>182</v>
      </c>
      <c r="D31" s="144">
        <v>65</v>
      </c>
      <c r="E31" s="145">
        <v>75</v>
      </c>
      <c r="F31" s="146">
        <v>119</v>
      </c>
      <c r="G31" s="147">
        <v>126</v>
      </c>
      <c r="H31" s="147">
        <v>91</v>
      </c>
      <c r="I31" s="147">
        <v>114</v>
      </c>
      <c r="J31" s="145">
        <v>59</v>
      </c>
      <c r="K31" s="19">
        <f t="shared" si="15"/>
        <v>649</v>
      </c>
    </row>
    <row r="32" spans="1:14" ht="16.5" customHeight="1">
      <c r="A32" s="302"/>
      <c r="B32" s="305" t="s">
        <v>183</v>
      </c>
      <c r="C32" s="306"/>
      <c r="D32" s="131">
        <v>4</v>
      </c>
      <c r="E32" s="132">
        <v>5</v>
      </c>
      <c r="F32" s="133">
        <v>2</v>
      </c>
      <c r="G32" s="134">
        <v>2</v>
      </c>
      <c r="H32" s="134">
        <v>1</v>
      </c>
      <c r="I32" s="134">
        <v>3</v>
      </c>
      <c r="J32" s="132">
        <v>2</v>
      </c>
      <c r="K32" s="24">
        <f t="shared" si="15"/>
        <v>19</v>
      </c>
    </row>
    <row r="33" spans="1:11" ht="16.5" customHeight="1">
      <c r="A33" s="302"/>
      <c r="B33" s="307" t="s">
        <v>184</v>
      </c>
      <c r="C33" s="308"/>
      <c r="D33" s="131">
        <f t="shared" ref="D33:K33" si="16">D29+D32</f>
        <v>77</v>
      </c>
      <c r="E33" s="132">
        <f t="shared" si="16"/>
        <v>93</v>
      </c>
      <c r="F33" s="133">
        <f t="shared" si="16"/>
        <v>131</v>
      </c>
      <c r="G33" s="134">
        <f t="shared" si="16"/>
        <v>144</v>
      </c>
      <c r="H33" s="134">
        <f t="shared" si="16"/>
        <v>105</v>
      </c>
      <c r="I33" s="134">
        <f t="shared" si="16"/>
        <v>126</v>
      </c>
      <c r="J33" s="132">
        <f t="shared" si="16"/>
        <v>73</v>
      </c>
      <c r="K33" s="135">
        <f t="shared" si="16"/>
        <v>749</v>
      </c>
    </row>
    <row r="34" spans="1:11">
      <c r="K34" s="149" t="s">
        <v>189</v>
      </c>
    </row>
  </sheetData>
  <mergeCells count="26">
    <mergeCell ref="A1:K1"/>
    <mergeCell ref="B3:C3"/>
    <mergeCell ref="A4:A8"/>
    <mergeCell ref="B4:C4"/>
    <mergeCell ref="B7:C7"/>
    <mergeCell ref="B8:C8"/>
    <mergeCell ref="A9:A13"/>
    <mergeCell ref="B9:C9"/>
    <mergeCell ref="B12:C12"/>
    <mergeCell ref="B13:C13"/>
    <mergeCell ref="A14:A18"/>
    <mergeCell ref="B14:C14"/>
    <mergeCell ref="B17:C17"/>
    <mergeCell ref="B18:C18"/>
    <mergeCell ref="A29:A33"/>
    <mergeCell ref="B29:C29"/>
    <mergeCell ref="B32:C32"/>
    <mergeCell ref="B33:C33"/>
    <mergeCell ref="A19:A23"/>
    <mergeCell ref="B19:C19"/>
    <mergeCell ref="B22:C22"/>
    <mergeCell ref="B23:C23"/>
    <mergeCell ref="A24:A28"/>
    <mergeCell ref="B24:C24"/>
    <mergeCell ref="B27:C27"/>
    <mergeCell ref="B28:C28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F9D7-8BBB-4C99-B8C0-F69D22F1E97A}">
  <dimension ref="A1:K40"/>
  <sheetViews>
    <sheetView view="pageBreakPreview" topLeftCell="A25" zoomScale="90" zoomScaleNormal="100" zoomScaleSheetLayoutView="90" workbookViewId="0">
      <selection activeCell="I11" sqref="I11"/>
    </sheetView>
  </sheetViews>
  <sheetFormatPr defaultColWidth="9" defaultRowHeight="13.2"/>
  <cols>
    <col min="1" max="1" width="4.88671875" style="122" customWidth="1"/>
    <col min="2" max="2" width="6.21875" style="122" customWidth="1"/>
    <col min="3" max="3" width="6.109375" style="122" customWidth="1"/>
    <col min="4" max="10" width="8.77734375" style="122" customWidth="1"/>
    <col min="11" max="11" width="8.33203125" style="122" customWidth="1"/>
    <col min="12" max="16384" width="9" style="122"/>
  </cols>
  <sheetData>
    <row r="1" spans="1:11" ht="19.2">
      <c r="A1" s="309" t="s">
        <v>290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18" customHeight="1">
      <c r="A2" s="123" t="s">
        <v>178</v>
      </c>
      <c r="K2" s="124" t="s">
        <v>150</v>
      </c>
    </row>
    <row r="3" spans="1:11" ht="22.8" customHeight="1">
      <c r="A3" s="36" t="s">
        <v>42</v>
      </c>
      <c r="B3" s="262" t="s">
        <v>2</v>
      </c>
      <c r="C3" s="262"/>
      <c r="D3" s="159" t="s">
        <v>190</v>
      </c>
      <c r="E3" s="175" t="s">
        <v>191</v>
      </c>
      <c r="F3" s="171" t="s">
        <v>192</v>
      </c>
      <c r="G3" s="160" t="s">
        <v>193</v>
      </c>
      <c r="H3" s="160" t="s">
        <v>194</v>
      </c>
      <c r="I3" s="160" t="s">
        <v>195</v>
      </c>
      <c r="J3" s="161" t="s">
        <v>196</v>
      </c>
      <c r="K3" s="179" t="s">
        <v>179</v>
      </c>
    </row>
    <row r="4" spans="1:11" ht="18" customHeight="1">
      <c r="A4" s="312" t="s">
        <v>95</v>
      </c>
      <c r="B4" s="319" t="s">
        <v>197</v>
      </c>
      <c r="C4" s="152" t="s">
        <v>234</v>
      </c>
      <c r="D4" s="162">
        <v>20</v>
      </c>
      <c r="E4" s="176">
        <v>62</v>
      </c>
      <c r="F4" s="172">
        <v>79</v>
      </c>
      <c r="G4" s="163">
        <v>73</v>
      </c>
      <c r="H4" s="163">
        <v>64</v>
      </c>
      <c r="I4" s="163">
        <v>61</v>
      </c>
      <c r="J4" s="164">
        <v>24</v>
      </c>
      <c r="K4" s="180">
        <f t="shared" ref="K4:K39" si="0">SUM(D4:J4)</f>
        <v>383</v>
      </c>
    </row>
    <row r="5" spans="1:11" ht="18" customHeight="1">
      <c r="A5" s="313"/>
      <c r="B5" s="319"/>
      <c r="C5" s="155" t="s">
        <v>235</v>
      </c>
      <c r="D5" s="165">
        <v>1</v>
      </c>
      <c r="E5" s="177">
        <v>1</v>
      </c>
      <c r="F5" s="173">
        <v>1</v>
      </c>
      <c r="G5" s="166">
        <v>0</v>
      </c>
      <c r="H5" s="166">
        <v>0</v>
      </c>
      <c r="I5" s="166">
        <v>0</v>
      </c>
      <c r="J5" s="167">
        <v>0</v>
      </c>
      <c r="K5" s="181">
        <f t="shared" si="0"/>
        <v>3</v>
      </c>
    </row>
    <row r="6" spans="1:11" ht="18" customHeight="1">
      <c r="A6" s="313"/>
      <c r="B6" s="319" t="s">
        <v>198</v>
      </c>
      <c r="C6" s="152" t="s">
        <v>234</v>
      </c>
      <c r="D6" s="162">
        <v>0</v>
      </c>
      <c r="E6" s="176">
        <v>5</v>
      </c>
      <c r="F6" s="172">
        <v>3</v>
      </c>
      <c r="G6" s="163">
        <v>5</v>
      </c>
      <c r="H6" s="163">
        <v>3</v>
      </c>
      <c r="I6" s="163">
        <v>1</v>
      </c>
      <c r="J6" s="164">
        <v>2</v>
      </c>
      <c r="K6" s="180">
        <f t="shared" si="0"/>
        <v>19</v>
      </c>
    </row>
    <row r="7" spans="1:11" ht="18" customHeight="1" thickBot="1">
      <c r="A7" s="313"/>
      <c r="B7" s="320"/>
      <c r="C7" s="156" t="s">
        <v>235</v>
      </c>
      <c r="D7" s="168">
        <v>0</v>
      </c>
      <c r="E7" s="178">
        <v>0</v>
      </c>
      <c r="F7" s="174">
        <v>0</v>
      </c>
      <c r="G7" s="169">
        <v>0</v>
      </c>
      <c r="H7" s="169">
        <v>0</v>
      </c>
      <c r="I7" s="169">
        <v>0</v>
      </c>
      <c r="J7" s="170">
        <v>0</v>
      </c>
      <c r="K7" s="182">
        <f t="shared" si="0"/>
        <v>0</v>
      </c>
    </row>
    <row r="8" spans="1:11" ht="18" customHeight="1" thickTop="1">
      <c r="A8" s="313"/>
      <c r="B8" s="316" t="s">
        <v>199</v>
      </c>
      <c r="C8" s="183" t="s">
        <v>234</v>
      </c>
      <c r="D8" s="184">
        <f>D4+D6</f>
        <v>20</v>
      </c>
      <c r="E8" s="185">
        <f>E4+E6</f>
        <v>67</v>
      </c>
      <c r="F8" s="186">
        <f t="shared" ref="D8:J9" si="1">F4+F6</f>
        <v>82</v>
      </c>
      <c r="G8" s="187">
        <f t="shared" si="1"/>
        <v>78</v>
      </c>
      <c r="H8" s="187">
        <f t="shared" si="1"/>
        <v>67</v>
      </c>
      <c r="I8" s="187">
        <f t="shared" si="1"/>
        <v>62</v>
      </c>
      <c r="J8" s="188">
        <f t="shared" si="1"/>
        <v>26</v>
      </c>
      <c r="K8" s="189">
        <f t="shared" si="0"/>
        <v>402</v>
      </c>
    </row>
    <row r="9" spans="1:11" ht="18" customHeight="1">
      <c r="A9" s="314"/>
      <c r="B9" s="319"/>
      <c r="C9" s="155" t="s">
        <v>235</v>
      </c>
      <c r="D9" s="165">
        <f t="shared" si="1"/>
        <v>1</v>
      </c>
      <c r="E9" s="177">
        <f>E5+E7</f>
        <v>1</v>
      </c>
      <c r="F9" s="173">
        <f t="shared" si="1"/>
        <v>1</v>
      </c>
      <c r="G9" s="166">
        <f t="shared" si="1"/>
        <v>0</v>
      </c>
      <c r="H9" s="166">
        <f t="shared" si="1"/>
        <v>0</v>
      </c>
      <c r="I9" s="166">
        <f t="shared" si="1"/>
        <v>0</v>
      </c>
      <c r="J9" s="167">
        <f t="shared" si="1"/>
        <v>0</v>
      </c>
      <c r="K9" s="181">
        <f t="shared" si="0"/>
        <v>3</v>
      </c>
    </row>
    <row r="10" spans="1:11" ht="18" customHeight="1">
      <c r="A10" s="312" t="s">
        <v>96</v>
      </c>
      <c r="B10" s="319" t="s">
        <v>197</v>
      </c>
      <c r="C10" s="152" t="s">
        <v>234</v>
      </c>
      <c r="D10" s="162">
        <v>18</v>
      </c>
      <c r="E10" s="176">
        <v>60</v>
      </c>
      <c r="F10" s="172">
        <v>82</v>
      </c>
      <c r="G10" s="163">
        <v>69</v>
      </c>
      <c r="H10" s="163">
        <v>55</v>
      </c>
      <c r="I10" s="163">
        <v>54</v>
      </c>
      <c r="J10" s="164">
        <v>23</v>
      </c>
      <c r="K10" s="180">
        <f t="shared" si="0"/>
        <v>361</v>
      </c>
    </row>
    <row r="11" spans="1:11" ht="18" customHeight="1">
      <c r="A11" s="313"/>
      <c r="B11" s="319"/>
      <c r="C11" s="155" t="s">
        <v>235</v>
      </c>
      <c r="D11" s="165">
        <v>0</v>
      </c>
      <c r="E11" s="177">
        <v>0</v>
      </c>
      <c r="F11" s="173">
        <v>0</v>
      </c>
      <c r="G11" s="166">
        <v>0</v>
      </c>
      <c r="H11" s="166">
        <v>0</v>
      </c>
      <c r="I11" s="166">
        <v>0</v>
      </c>
      <c r="J11" s="167">
        <v>0</v>
      </c>
      <c r="K11" s="181">
        <f t="shared" si="0"/>
        <v>0</v>
      </c>
    </row>
    <row r="12" spans="1:11" ht="18" customHeight="1">
      <c r="A12" s="313"/>
      <c r="B12" s="319" t="s">
        <v>198</v>
      </c>
      <c r="C12" s="152" t="s">
        <v>234</v>
      </c>
      <c r="D12" s="162">
        <v>2</v>
      </c>
      <c r="E12" s="176">
        <v>4</v>
      </c>
      <c r="F12" s="172">
        <v>1</v>
      </c>
      <c r="G12" s="163">
        <v>7</v>
      </c>
      <c r="H12" s="163">
        <v>5</v>
      </c>
      <c r="I12" s="163">
        <v>1</v>
      </c>
      <c r="J12" s="164">
        <v>1</v>
      </c>
      <c r="K12" s="180">
        <f t="shared" si="0"/>
        <v>21</v>
      </c>
    </row>
    <row r="13" spans="1:11" ht="18" customHeight="1" thickBot="1">
      <c r="A13" s="313"/>
      <c r="B13" s="320"/>
      <c r="C13" s="156" t="s">
        <v>235</v>
      </c>
      <c r="D13" s="168">
        <v>0</v>
      </c>
      <c r="E13" s="178">
        <v>0</v>
      </c>
      <c r="F13" s="174">
        <v>0</v>
      </c>
      <c r="G13" s="169">
        <v>0</v>
      </c>
      <c r="H13" s="169">
        <v>0</v>
      </c>
      <c r="I13" s="169">
        <v>0</v>
      </c>
      <c r="J13" s="170">
        <v>0</v>
      </c>
      <c r="K13" s="182">
        <f t="shared" si="0"/>
        <v>0</v>
      </c>
    </row>
    <row r="14" spans="1:11" ht="18" customHeight="1" thickTop="1">
      <c r="A14" s="313"/>
      <c r="B14" s="316" t="s">
        <v>199</v>
      </c>
      <c r="C14" s="183" t="s">
        <v>234</v>
      </c>
      <c r="D14" s="184">
        <f t="shared" ref="D14:J15" si="2">D10+D12</f>
        <v>20</v>
      </c>
      <c r="E14" s="185">
        <f>E10+E12</f>
        <v>64</v>
      </c>
      <c r="F14" s="186">
        <f t="shared" si="2"/>
        <v>83</v>
      </c>
      <c r="G14" s="187">
        <f t="shared" si="2"/>
        <v>76</v>
      </c>
      <c r="H14" s="187">
        <f t="shared" si="2"/>
        <v>60</v>
      </c>
      <c r="I14" s="187">
        <f t="shared" si="2"/>
        <v>55</v>
      </c>
      <c r="J14" s="188">
        <f t="shared" si="2"/>
        <v>24</v>
      </c>
      <c r="K14" s="189">
        <f t="shared" si="0"/>
        <v>382</v>
      </c>
    </row>
    <row r="15" spans="1:11" ht="18" customHeight="1">
      <c r="A15" s="314"/>
      <c r="B15" s="319"/>
      <c r="C15" s="155" t="s">
        <v>235</v>
      </c>
      <c r="D15" s="165">
        <f t="shared" si="2"/>
        <v>0</v>
      </c>
      <c r="E15" s="177">
        <f>E11+E13</f>
        <v>0</v>
      </c>
      <c r="F15" s="173">
        <f t="shared" si="2"/>
        <v>0</v>
      </c>
      <c r="G15" s="166">
        <f t="shared" si="2"/>
        <v>0</v>
      </c>
      <c r="H15" s="166">
        <f t="shared" si="2"/>
        <v>0</v>
      </c>
      <c r="I15" s="166">
        <f t="shared" si="2"/>
        <v>0</v>
      </c>
      <c r="J15" s="167">
        <f t="shared" si="2"/>
        <v>0</v>
      </c>
      <c r="K15" s="181">
        <f t="shared" si="0"/>
        <v>0</v>
      </c>
    </row>
    <row r="16" spans="1:11" ht="18" customHeight="1">
      <c r="A16" s="312" t="s">
        <v>97</v>
      </c>
      <c r="B16" s="319" t="s">
        <v>197</v>
      </c>
      <c r="C16" s="152" t="s">
        <v>234</v>
      </c>
      <c r="D16" s="162">
        <v>17</v>
      </c>
      <c r="E16" s="176">
        <v>55</v>
      </c>
      <c r="F16" s="172">
        <v>87</v>
      </c>
      <c r="G16" s="163">
        <v>84</v>
      </c>
      <c r="H16" s="163">
        <v>67</v>
      </c>
      <c r="I16" s="163">
        <v>54</v>
      </c>
      <c r="J16" s="164">
        <v>29</v>
      </c>
      <c r="K16" s="180">
        <f t="shared" si="0"/>
        <v>393</v>
      </c>
    </row>
    <row r="17" spans="1:11" ht="18" customHeight="1">
      <c r="A17" s="313"/>
      <c r="B17" s="319"/>
      <c r="C17" s="155" t="s">
        <v>235</v>
      </c>
      <c r="D17" s="165">
        <v>0</v>
      </c>
      <c r="E17" s="177">
        <v>1</v>
      </c>
      <c r="F17" s="173">
        <v>1</v>
      </c>
      <c r="G17" s="166">
        <v>1</v>
      </c>
      <c r="H17" s="166">
        <v>0</v>
      </c>
      <c r="I17" s="166">
        <v>0</v>
      </c>
      <c r="J17" s="167">
        <v>0</v>
      </c>
      <c r="K17" s="181">
        <f t="shared" si="0"/>
        <v>3</v>
      </c>
    </row>
    <row r="18" spans="1:11" ht="18" customHeight="1">
      <c r="A18" s="313"/>
      <c r="B18" s="319" t="s">
        <v>198</v>
      </c>
      <c r="C18" s="152" t="s">
        <v>234</v>
      </c>
      <c r="D18" s="162">
        <v>1</v>
      </c>
      <c r="E18" s="176">
        <v>6</v>
      </c>
      <c r="F18" s="172">
        <v>2</v>
      </c>
      <c r="G18" s="163">
        <v>5</v>
      </c>
      <c r="H18" s="163">
        <v>1</v>
      </c>
      <c r="I18" s="163">
        <v>1</v>
      </c>
      <c r="J18" s="164">
        <v>5</v>
      </c>
      <c r="K18" s="180">
        <f t="shared" si="0"/>
        <v>21</v>
      </c>
    </row>
    <row r="19" spans="1:11" ht="18" customHeight="1" thickBot="1">
      <c r="A19" s="313"/>
      <c r="B19" s="320"/>
      <c r="C19" s="156" t="s">
        <v>235</v>
      </c>
      <c r="D19" s="168">
        <v>0</v>
      </c>
      <c r="E19" s="178">
        <v>0</v>
      </c>
      <c r="F19" s="174">
        <v>0</v>
      </c>
      <c r="G19" s="169">
        <v>0</v>
      </c>
      <c r="H19" s="169">
        <v>0</v>
      </c>
      <c r="I19" s="169">
        <v>0</v>
      </c>
      <c r="J19" s="170">
        <v>0</v>
      </c>
      <c r="K19" s="182">
        <f t="shared" si="0"/>
        <v>0</v>
      </c>
    </row>
    <row r="20" spans="1:11" ht="18" customHeight="1" thickTop="1">
      <c r="A20" s="313"/>
      <c r="B20" s="316" t="s">
        <v>199</v>
      </c>
      <c r="C20" s="190" t="s">
        <v>234</v>
      </c>
      <c r="D20" s="144">
        <f t="shared" ref="D20:J21" si="3">D16+D18</f>
        <v>18</v>
      </c>
      <c r="E20" s="145">
        <f>E16+E18</f>
        <v>61</v>
      </c>
      <c r="F20" s="146">
        <f t="shared" si="3"/>
        <v>89</v>
      </c>
      <c r="G20" s="147">
        <f t="shared" si="3"/>
        <v>89</v>
      </c>
      <c r="H20" s="147">
        <f t="shared" si="3"/>
        <v>68</v>
      </c>
      <c r="I20" s="147">
        <f t="shared" si="3"/>
        <v>55</v>
      </c>
      <c r="J20" s="191">
        <f t="shared" si="3"/>
        <v>34</v>
      </c>
      <c r="K20" s="192">
        <f t="shared" si="0"/>
        <v>414</v>
      </c>
    </row>
    <row r="21" spans="1:11" ht="18" customHeight="1">
      <c r="A21" s="314"/>
      <c r="B21" s="319"/>
      <c r="C21" s="125" t="s">
        <v>235</v>
      </c>
      <c r="D21" s="131">
        <f t="shared" si="3"/>
        <v>0</v>
      </c>
      <c r="E21" s="132">
        <f>E17+E19</f>
        <v>1</v>
      </c>
      <c r="F21" s="133">
        <f t="shared" si="3"/>
        <v>1</v>
      </c>
      <c r="G21" s="134">
        <f t="shared" si="3"/>
        <v>1</v>
      </c>
      <c r="H21" s="134">
        <f t="shared" si="3"/>
        <v>0</v>
      </c>
      <c r="I21" s="134">
        <f t="shared" si="3"/>
        <v>0</v>
      </c>
      <c r="J21" s="193">
        <f t="shared" si="3"/>
        <v>0</v>
      </c>
      <c r="K21" s="194">
        <f t="shared" si="0"/>
        <v>3</v>
      </c>
    </row>
    <row r="22" spans="1:11" ht="18" customHeight="1">
      <c r="A22" s="312" t="s">
        <v>98</v>
      </c>
      <c r="B22" s="319" t="s">
        <v>197</v>
      </c>
      <c r="C22" s="152" t="s">
        <v>234</v>
      </c>
      <c r="D22" s="162">
        <v>22</v>
      </c>
      <c r="E22" s="176">
        <v>57</v>
      </c>
      <c r="F22" s="172">
        <v>93</v>
      </c>
      <c r="G22" s="163">
        <v>94</v>
      </c>
      <c r="H22" s="163">
        <v>71</v>
      </c>
      <c r="I22" s="163">
        <v>65</v>
      </c>
      <c r="J22" s="164">
        <v>25</v>
      </c>
      <c r="K22" s="180">
        <f t="shared" si="0"/>
        <v>427</v>
      </c>
    </row>
    <row r="23" spans="1:11" ht="18" customHeight="1">
      <c r="A23" s="313"/>
      <c r="B23" s="319"/>
      <c r="C23" s="155" t="s">
        <v>235</v>
      </c>
      <c r="D23" s="165">
        <v>0</v>
      </c>
      <c r="E23" s="177">
        <v>0</v>
      </c>
      <c r="F23" s="173">
        <v>1</v>
      </c>
      <c r="G23" s="166">
        <v>0</v>
      </c>
      <c r="H23" s="166">
        <v>0</v>
      </c>
      <c r="I23" s="166">
        <v>0</v>
      </c>
      <c r="J23" s="167">
        <v>0</v>
      </c>
      <c r="K23" s="181">
        <f t="shared" si="0"/>
        <v>1</v>
      </c>
    </row>
    <row r="24" spans="1:11" ht="18" customHeight="1">
      <c r="A24" s="313"/>
      <c r="B24" s="319" t="s">
        <v>198</v>
      </c>
      <c r="C24" s="152" t="s">
        <v>234</v>
      </c>
      <c r="D24" s="162">
        <v>1</v>
      </c>
      <c r="E24" s="176">
        <v>5</v>
      </c>
      <c r="F24" s="172">
        <v>1</v>
      </c>
      <c r="G24" s="163">
        <v>4</v>
      </c>
      <c r="H24" s="163">
        <v>2</v>
      </c>
      <c r="I24" s="163">
        <v>1</v>
      </c>
      <c r="J24" s="164">
        <v>3</v>
      </c>
      <c r="K24" s="180">
        <f t="shared" si="0"/>
        <v>17</v>
      </c>
    </row>
    <row r="25" spans="1:11" ht="18" customHeight="1" thickBot="1">
      <c r="A25" s="313"/>
      <c r="B25" s="320"/>
      <c r="C25" s="156" t="s">
        <v>235</v>
      </c>
      <c r="D25" s="168">
        <v>0</v>
      </c>
      <c r="E25" s="178">
        <v>0</v>
      </c>
      <c r="F25" s="174">
        <v>0</v>
      </c>
      <c r="G25" s="169">
        <v>0</v>
      </c>
      <c r="H25" s="169">
        <v>0</v>
      </c>
      <c r="I25" s="169">
        <v>0</v>
      </c>
      <c r="J25" s="170">
        <v>0</v>
      </c>
      <c r="K25" s="182">
        <f t="shared" si="0"/>
        <v>0</v>
      </c>
    </row>
    <row r="26" spans="1:11" ht="18" customHeight="1" thickTop="1">
      <c r="A26" s="313"/>
      <c r="B26" s="316" t="s">
        <v>199</v>
      </c>
      <c r="C26" s="183" t="s">
        <v>234</v>
      </c>
      <c r="D26" s="184">
        <f t="shared" ref="D26:J27" si="4">D22+D24</f>
        <v>23</v>
      </c>
      <c r="E26" s="185">
        <f>E22+E24</f>
        <v>62</v>
      </c>
      <c r="F26" s="186">
        <f t="shared" si="4"/>
        <v>94</v>
      </c>
      <c r="G26" s="187">
        <f t="shared" si="4"/>
        <v>98</v>
      </c>
      <c r="H26" s="187">
        <f t="shared" si="4"/>
        <v>73</v>
      </c>
      <c r="I26" s="187">
        <f t="shared" si="4"/>
        <v>66</v>
      </c>
      <c r="J26" s="188">
        <f t="shared" si="4"/>
        <v>28</v>
      </c>
      <c r="K26" s="189">
        <f t="shared" si="0"/>
        <v>444</v>
      </c>
    </row>
    <row r="27" spans="1:11" ht="18" customHeight="1">
      <c r="A27" s="314"/>
      <c r="B27" s="319"/>
      <c r="C27" s="155" t="s">
        <v>235</v>
      </c>
      <c r="D27" s="165">
        <f t="shared" si="4"/>
        <v>0</v>
      </c>
      <c r="E27" s="177">
        <f>E23+E25</f>
        <v>0</v>
      </c>
      <c r="F27" s="173">
        <f t="shared" si="4"/>
        <v>1</v>
      </c>
      <c r="G27" s="166">
        <f t="shared" si="4"/>
        <v>0</v>
      </c>
      <c r="H27" s="166">
        <f t="shared" si="4"/>
        <v>0</v>
      </c>
      <c r="I27" s="166">
        <f t="shared" si="4"/>
        <v>0</v>
      </c>
      <c r="J27" s="167">
        <f t="shared" si="4"/>
        <v>0</v>
      </c>
      <c r="K27" s="181">
        <f t="shared" si="0"/>
        <v>1</v>
      </c>
    </row>
    <row r="28" spans="1:11" ht="18" customHeight="1">
      <c r="A28" s="312" t="s">
        <v>99</v>
      </c>
      <c r="B28" s="319" t="s">
        <v>197</v>
      </c>
      <c r="C28" s="152" t="s">
        <v>234</v>
      </c>
      <c r="D28" s="162">
        <v>27</v>
      </c>
      <c r="E28" s="176">
        <v>68</v>
      </c>
      <c r="F28" s="172">
        <v>80</v>
      </c>
      <c r="G28" s="163">
        <v>115</v>
      </c>
      <c r="H28" s="163">
        <v>79</v>
      </c>
      <c r="I28" s="163">
        <v>72</v>
      </c>
      <c r="J28" s="164">
        <v>35</v>
      </c>
      <c r="K28" s="180">
        <f t="shared" si="0"/>
        <v>476</v>
      </c>
    </row>
    <row r="29" spans="1:11" ht="18" customHeight="1">
      <c r="A29" s="313"/>
      <c r="B29" s="319"/>
      <c r="C29" s="155" t="s">
        <v>235</v>
      </c>
      <c r="D29" s="165">
        <v>2</v>
      </c>
      <c r="E29" s="177">
        <v>1</v>
      </c>
      <c r="F29" s="173">
        <v>0</v>
      </c>
      <c r="G29" s="166">
        <v>1</v>
      </c>
      <c r="H29" s="166">
        <v>0</v>
      </c>
      <c r="I29" s="166">
        <v>0</v>
      </c>
      <c r="J29" s="167">
        <v>0</v>
      </c>
      <c r="K29" s="181">
        <f t="shared" si="0"/>
        <v>4</v>
      </c>
    </row>
    <row r="30" spans="1:11" ht="18" customHeight="1">
      <c r="A30" s="313"/>
      <c r="B30" s="319" t="s">
        <v>198</v>
      </c>
      <c r="C30" s="152" t="s">
        <v>234</v>
      </c>
      <c r="D30" s="162">
        <v>1</v>
      </c>
      <c r="E30" s="176">
        <v>6</v>
      </c>
      <c r="F30" s="172">
        <v>1</v>
      </c>
      <c r="G30" s="163">
        <v>3</v>
      </c>
      <c r="H30" s="163">
        <v>3</v>
      </c>
      <c r="I30" s="163">
        <v>1</v>
      </c>
      <c r="J30" s="164">
        <v>1</v>
      </c>
      <c r="K30" s="180">
        <f t="shared" si="0"/>
        <v>16</v>
      </c>
    </row>
    <row r="31" spans="1:11" ht="18" customHeight="1" thickBot="1">
      <c r="A31" s="313"/>
      <c r="B31" s="320"/>
      <c r="C31" s="156" t="s">
        <v>235</v>
      </c>
      <c r="D31" s="168">
        <v>0</v>
      </c>
      <c r="E31" s="178">
        <v>0</v>
      </c>
      <c r="F31" s="174">
        <v>0</v>
      </c>
      <c r="G31" s="169">
        <v>0</v>
      </c>
      <c r="H31" s="169">
        <v>0</v>
      </c>
      <c r="I31" s="169">
        <v>0</v>
      </c>
      <c r="J31" s="170">
        <v>0</v>
      </c>
      <c r="K31" s="182">
        <f t="shared" si="0"/>
        <v>0</v>
      </c>
    </row>
    <row r="32" spans="1:11" ht="18" customHeight="1" thickTop="1">
      <c r="A32" s="313"/>
      <c r="B32" s="316" t="s">
        <v>199</v>
      </c>
      <c r="C32" s="183" t="s">
        <v>234</v>
      </c>
      <c r="D32" s="184">
        <f t="shared" ref="D32:J33" si="5">D28+D30</f>
        <v>28</v>
      </c>
      <c r="E32" s="185">
        <f>E28+E30</f>
        <v>74</v>
      </c>
      <c r="F32" s="186">
        <f t="shared" si="5"/>
        <v>81</v>
      </c>
      <c r="G32" s="187">
        <f t="shared" si="5"/>
        <v>118</v>
      </c>
      <c r="H32" s="187">
        <f t="shared" si="5"/>
        <v>82</v>
      </c>
      <c r="I32" s="187">
        <f t="shared" si="5"/>
        <v>73</v>
      </c>
      <c r="J32" s="188">
        <f t="shared" si="5"/>
        <v>36</v>
      </c>
      <c r="K32" s="189">
        <f t="shared" si="0"/>
        <v>492</v>
      </c>
    </row>
    <row r="33" spans="1:11" ht="18" customHeight="1">
      <c r="A33" s="314"/>
      <c r="B33" s="319"/>
      <c r="C33" s="155" t="s">
        <v>235</v>
      </c>
      <c r="D33" s="165">
        <f t="shared" si="5"/>
        <v>2</v>
      </c>
      <c r="E33" s="177">
        <f>E29+E31</f>
        <v>1</v>
      </c>
      <c r="F33" s="173">
        <f t="shared" si="5"/>
        <v>0</v>
      </c>
      <c r="G33" s="166">
        <f t="shared" si="5"/>
        <v>1</v>
      </c>
      <c r="H33" s="166">
        <f t="shared" si="5"/>
        <v>0</v>
      </c>
      <c r="I33" s="166">
        <f t="shared" si="5"/>
        <v>0</v>
      </c>
      <c r="J33" s="167">
        <f t="shared" si="5"/>
        <v>0</v>
      </c>
      <c r="K33" s="181">
        <f t="shared" si="0"/>
        <v>4</v>
      </c>
    </row>
    <row r="34" spans="1:11" ht="18" customHeight="1">
      <c r="A34" s="312" t="s">
        <v>100</v>
      </c>
      <c r="B34" s="315" t="s">
        <v>197</v>
      </c>
      <c r="C34" s="152" t="s">
        <v>234</v>
      </c>
      <c r="D34" s="162">
        <v>41</v>
      </c>
      <c r="E34" s="176">
        <v>55</v>
      </c>
      <c r="F34" s="172">
        <v>92</v>
      </c>
      <c r="G34" s="163">
        <v>109</v>
      </c>
      <c r="H34" s="163">
        <v>74</v>
      </c>
      <c r="I34" s="163">
        <v>68</v>
      </c>
      <c r="J34" s="164">
        <v>33</v>
      </c>
      <c r="K34" s="180">
        <f t="shared" si="0"/>
        <v>472</v>
      </c>
    </row>
    <row r="35" spans="1:11" ht="18" customHeight="1">
      <c r="A35" s="313"/>
      <c r="B35" s="316"/>
      <c r="C35" s="155" t="s">
        <v>235</v>
      </c>
      <c r="D35" s="165">
        <v>0</v>
      </c>
      <c r="E35" s="177">
        <v>0</v>
      </c>
      <c r="F35" s="173">
        <v>1</v>
      </c>
      <c r="G35" s="166">
        <v>0</v>
      </c>
      <c r="H35" s="166">
        <v>0</v>
      </c>
      <c r="I35" s="166">
        <v>0</v>
      </c>
      <c r="J35" s="167">
        <v>0</v>
      </c>
      <c r="K35" s="181">
        <f t="shared" si="0"/>
        <v>1</v>
      </c>
    </row>
    <row r="36" spans="1:11" ht="18" customHeight="1">
      <c r="A36" s="313"/>
      <c r="B36" s="315" t="s">
        <v>198</v>
      </c>
      <c r="C36" s="152" t="s">
        <v>234</v>
      </c>
      <c r="D36" s="162">
        <v>3</v>
      </c>
      <c r="E36" s="176">
        <v>5</v>
      </c>
      <c r="F36" s="172">
        <v>2</v>
      </c>
      <c r="G36" s="163">
        <v>1</v>
      </c>
      <c r="H36" s="163">
        <v>1</v>
      </c>
      <c r="I36" s="163">
        <v>2</v>
      </c>
      <c r="J36" s="164">
        <v>1</v>
      </c>
      <c r="K36" s="180">
        <f t="shared" si="0"/>
        <v>15</v>
      </c>
    </row>
    <row r="37" spans="1:11" ht="18" customHeight="1" thickBot="1">
      <c r="A37" s="313"/>
      <c r="B37" s="317"/>
      <c r="C37" s="156" t="s">
        <v>235</v>
      </c>
      <c r="D37" s="168">
        <v>0</v>
      </c>
      <c r="E37" s="178">
        <v>0</v>
      </c>
      <c r="F37" s="174">
        <v>0</v>
      </c>
      <c r="G37" s="169">
        <v>0</v>
      </c>
      <c r="H37" s="169">
        <v>0</v>
      </c>
      <c r="I37" s="169">
        <v>0</v>
      </c>
      <c r="J37" s="170">
        <v>0</v>
      </c>
      <c r="K37" s="182">
        <f t="shared" si="0"/>
        <v>0</v>
      </c>
    </row>
    <row r="38" spans="1:11" ht="18" customHeight="1" thickTop="1">
      <c r="A38" s="313"/>
      <c r="B38" s="318" t="s">
        <v>199</v>
      </c>
      <c r="C38" s="183" t="s">
        <v>234</v>
      </c>
      <c r="D38" s="184">
        <f t="shared" ref="D38:J39" si="6">D34+D36</f>
        <v>44</v>
      </c>
      <c r="E38" s="185">
        <f>E34+E36</f>
        <v>60</v>
      </c>
      <c r="F38" s="186">
        <f t="shared" si="6"/>
        <v>94</v>
      </c>
      <c r="G38" s="187">
        <f t="shared" si="6"/>
        <v>110</v>
      </c>
      <c r="H38" s="187">
        <f t="shared" si="6"/>
        <v>75</v>
      </c>
      <c r="I38" s="187">
        <f t="shared" si="6"/>
        <v>70</v>
      </c>
      <c r="J38" s="188">
        <f t="shared" si="6"/>
        <v>34</v>
      </c>
      <c r="K38" s="189">
        <f t="shared" si="0"/>
        <v>487</v>
      </c>
    </row>
    <row r="39" spans="1:11" ht="18" customHeight="1">
      <c r="A39" s="314"/>
      <c r="B39" s="316"/>
      <c r="C39" s="155" t="s">
        <v>235</v>
      </c>
      <c r="D39" s="165">
        <f t="shared" si="6"/>
        <v>0</v>
      </c>
      <c r="E39" s="177">
        <f>E35+E37</f>
        <v>0</v>
      </c>
      <c r="F39" s="173">
        <f t="shared" si="6"/>
        <v>1</v>
      </c>
      <c r="G39" s="166">
        <f t="shared" si="6"/>
        <v>0</v>
      </c>
      <c r="H39" s="166">
        <f t="shared" si="6"/>
        <v>0</v>
      </c>
      <c r="I39" s="166">
        <f t="shared" si="6"/>
        <v>0</v>
      </c>
      <c r="J39" s="167">
        <f t="shared" si="6"/>
        <v>0</v>
      </c>
      <c r="K39" s="181">
        <f t="shared" si="0"/>
        <v>1</v>
      </c>
    </row>
    <row r="40" spans="1:11" ht="15.6" customHeight="1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50" t="s">
        <v>189</v>
      </c>
    </row>
  </sheetData>
  <mergeCells count="26">
    <mergeCell ref="A1:K1"/>
    <mergeCell ref="B3:C3"/>
    <mergeCell ref="A4:A9"/>
    <mergeCell ref="B4:B5"/>
    <mergeCell ref="B6:B7"/>
    <mergeCell ref="B8:B9"/>
    <mergeCell ref="A10:A15"/>
    <mergeCell ref="B10:B11"/>
    <mergeCell ref="B12:B13"/>
    <mergeCell ref="B14:B15"/>
    <mergeCell ref="A16:A21"/>
    <mergeCell ref="B16:B17"/>
    <mergeCell ref="B18:B19"/>
    <mergeCell ref="B20:B21"/>
    <mergeCell ref="A34:A39"/>
    <mergeCell ref="B34:B35"/>
    <mergeCell ref="B36:B37"/>
    <mergeCell ref="B38:B39"/>
    <mergeCell ref="A22:A27"/>
    <mergeCell ref="B22:B23"/>
    <mergeCell ref="B24:B25"/>
    <mergeCell ref="B26:B27"/>
    <mergeCell ref="A28:A33"/>
    <mergeCell ref="B28:B29"/>
    <mergeCell ref="B30:B31"/>
    <mergeCell ref="B32:B33"/>
  </mergeCells>
  <phoneticPr fontId="2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3B70-A3DD-4F0E-8135-83BA547FE2B8}">
  <dimension ref="A1:F22"/>
  <sheetViews>
    <sheetView view="pageBreakPreview" topLeftCell="A17" zoomScaleNormal="100" zoomScaleSheetLayoutView="100" workbookViewId="0">
      <selection activeCell="E8" sqref="E8"/>
    </sheetView>
  </sheetViews>
  <sheetFormatPr defaultColWidth="9" defaultRowHeight="13.2"/>
  <cols>
    <col min="1" max="1" width="11.33203125" style="1" customWidth="1"/>
    <col min="2" max="2" width="10" style="1" customWidth="1"/>
    <col min="3" max="6" width="13.77734375" style="1" customWidth="1"/>
    <col min="7" max="16384" width="9" style="1"/>
  </cols>
  <sheetData>
    <row r="1" spans="1:6" ht="19.2">
      <c r="A1" s="257" t="s">
        <v>200</v>
      </c>
      <c r="B1" s="257"/>
      <c r="C1" s="257"/>
      <c r="D1" s="257"/>
      <c r="E1" s="257"/>
      <c r="F1" s="257"/>
    </row>
    <row r="2" spans="1:6">
      <c r="A2" s="2" t="s">
        <v>178</v>
      </c>
      <c r="F2" s="6" t="s">
        <v>150</v>
      </c>
    </row>
    <row r="3" spans="1:6" ht="28.8" customHeight="1">
      <c r="A3" s="125" t="s">
        <v>42</v>
      </c>
      <c r="B3" s="125" t="s">
        <v>201</v>
      </c>
      <c r="C3" s="195" t="s">
        <v>291</v>
      </c>
      <c r="D3" s="195" t="s">
        <v>292</v>
      </c>
      <c r="E3" s="196" t="s">
        <v>293</v>
      </c>
      <c r="F3" s="197" t="s">
        <v>179</v>
      </c>
    </row>
    <row r="4" spans="1:6" ht="19.95" customHeight="1">
      <c r="A4" s="319" t="s">
        <v>95</v>
      </c>
      <c r="B4" s="198" t="s">
        <v>197</v>
      </c>
      <c r="C4" s="153">
        <v>43</v>
      </c>
      <c r="D4" s="153">
        <v>62</v>
      </c>
      <c r="E4" s="154">
        <v>1</v>
      </c>
      <c r="F4" s="180">
        <f>SUM(C4:E4)</f>
        <v>106</v>
      </c>
    </row>
    <row r="5" spans="1:6" ht="19.95" customHeight="1" thickBot="1">
      <c r="A5" s="319"/>
      <c r="B5" s="199" t="s">
        <v>198</v>
      </c>
      <c r="C5" s="157">
        <v>0</v>
      </c>
      <c r="D5" s="157">
        <v>2</v>
      </c>
      <c r="E5" s="158">
        <v>0</v>
      </c>
      <c r="F5" s="182">
        <f>SUM(C5:E5)</f>
        <v>2</v>
      </c>
    </row>
    <row r="6" spans="1:6" ht="19.95" customHeight="1" thickTop="1">
      <c r="A6" s="319"/>
      <c r="B6" s="88" t="s">
        <v>66</v>
      </c>
      <c r="C6" s="19">
        <f>C4+C5</f>
        <v>43</v>
      </c>
      <c r="D6" s="19">
        <f>D4+D5</f>
        <v>64</v>
      </c>
      <c r="E6" s="200">
        <f>E4+E5</f>
        <v>1</v>
      </c>
      <c r="F6" s="192">
        <f>F4+F5</f>
        <v>108</v>
      </c>
    </row>
    <row r="7" spans="1:6" ht="19.95" customHeight="1">
      <c r="A7" s="319" t="s">
        <v>123</v>
      </c>
      <c r="B7" s="198" t="s">
        <v>197</v>
      </c>
      <c r="C7" s="153">
        <v>52</v>
      </c>
      <c r="D7" s="153">
        <v>51</v>
      </c>
      <c r="E7" s="154">
        <v>0</v>
      </c>
      <c r="F7" s="180">
        <f>SUM(C7:E7)</f>
        <v>103</v>
      </c>
    </row>
    <row r="8" spans="1:6" ht="19.95" customHeight="1" thickBot="1">
      <c r="A8" s="319"/>
      <c r="B8" s="199" t="s">
        <v>198</v>
      </c>
      <c r="C8" s="157">
        <v>0</v>
      </c>
      <c r="D8" s="157">
        <v>1</v>
      </c>
      <c r="E8" s="158">
        <v>0</v>
      </c>
      <c r="F8" s="182">
        <f>SUM(C8:E8)</f>
        <v>1</v>
      </c>
    </row>
    <row r="9" spans="1:6" ht="19.95" customHeight="1" thickTop="1">
      <c r="A9" s="319"/>
      <c r="B9" s="88" t="s">
        <v>66</v>
      </c>
      <c r="C9" s="19">
        <f>C7+C8</f>
        <v>52</v>
      </c>
      <c r="D9" s="19">
        <f>D7+D8</f>
        <v>52</v>
      </c>
      <c r="E9" s="200">
        <f>E7+E8</f>
        <v>0</v>
      </c>
      <c r="F9" s="192">
        <f>F7+F8</f>
        <v>104</v>
      </c>
    </row>
    <row r="10" spans="1:6" ht="19.95" customHeight="1">
      <c r="A10" s="319" t="s">
        <v>185</v>
      </c>
      <c r="B10" s="198" t="s">
        <v>197</v>
      </c>
      <c r="C10" s="153">
        <v>51</v>
      </c>
      <c r="D10" s="153">
        <v>61</v>
      </c>
      <c r="E10" s="154">
        <v>1</v>
      </c>
      <c r="F10" s="180">
        <f>SUM(C10:E10)</f>
        <v>113</v>
      </c>
    </row>
    <row r="11" spans="1:6" ht="19.95" customHeight="1" thickBot="1">
      <c r="A11" s="319"/>
      <c r="B11" s="199" t="s">
        <v>198</v>
      </c>
      <c r="C11" s="157">
        <v>0</v>
      </c>
      <c r="D11" s="157">
        <v>0</v>
      </c>
      <c r="E11" s="158">
        <v>0</v>
      </c>
      <c r="F11" s="182">
        <f>SUM(C11:E11)</f>
        <v>0</v>
      </c>
    </row>
    <row r="12" spans="1:6" ht="19.95" customHeight="1" thickTop="1">
      <c r="A12" s="319"/>
      <c r="B12" s="88" t="s">
        <v>66</v>
      </c>
      <c r="C12" s="19">
        <f>C10+C11</f>
        <v>51</v>
      </c>
      <c r="D12" s="19">
        <f>D10+D11</f>
        <v>61</v>
      </c>
      <c r="E12" s="200">
        <f>E10+E11</f>
        <v>1</v>
      </c>
      <c r="F12" s="192">
        <f>F10+F11</f>
        <v>113</v>
      </c>
    </row>
    <row r="13" spans="1:6" ht="19.95" customHeight="1">
      <c r="A13" s="319" t="s">
        <v>186</v>
      </c>
      <c r="B13" s="198" t="s">
        <v>197</v>
      </c>
      <c r="C13" s="153">
        <v>54</v>
      </c>
      <c r="D13" s="153">
        <v>23</v>
      </c>
      <c r="E13" s="154">
        <v>0</v>
      </c>
      <c r="F13" s="180">
        <f>SUM(C13:E13)</f>
        <v>77</v>
      </c>
    </row>
    <row r="14" spans="1:6" ht="19.95" customHeight="1" thickBot="1">
      <c r="A14" s="319"/>
      <c r="B14" s="199" t="s">
        <v>198</v>
      </c>
      <c r="C14" s="157">
        <v>0</v>
      </c>
      <c r="D14" s="157">
        <v>0</v>
      </c>
      <c r="E14" s="158">
        <v>0</v>
      </c>
      <c r="F14" s="182">
        <f>SUM(C14:E14)</f>
        <v>0</v>
      </c>
    </row>
    <row r="15" spans="1:6" ht="19.95" customHeight="1" thickTop="1">
      <c r="A15" s="319"/>
      <c r="B15" s="88" t="s">
        <v>66</v>
      </c>
      <c r="C15" s="19">
        <f>C13+C14</f>
        <v>54</v>
      </c>
      <c r="D15" s="19">
        <f>D13+D14</f>
        <v>23</v>
      </c>
      <c r="E15" s="200">
        <f>E13+E14</f>
        <v>0</v>
      </c>
      <c r="F15" s="192">
        <f>F13+F14</f>
        <v>77</v>
      </c>
    </row>
    <row r="16" spans="1:6" ht="19.95" customHeight="1">
      <c r="A16" s="319" t="s">
        <v>187</v>
      </c>
      <c r="B16" s="87" t="s">
        <v>197</v>
      </c>
      <c r="C16" s="17">
        <v>60</v>
      </c>
      <c r="D16" s="17">
        <v>50</v>
      </c>
      <c r="E16" s="201">
        <v>0</v>
      </c>
      <c r="F16" s="202">
        <f>SUM(C16:E16)</f>
        <v>110</v>
      </c>
    </row>
    <row r="17" spans="1:6" ht="19.95" customHeight="1" thickBot="1">
      <c r="A17" s="319"/>
      <c r="B17" s="203" t="s">
        <v>198</v>
      </c>
      <c r="C17" s="32">
        <v>0</v>
      </c>
      <c r="D17" s="32">
        <v>0</v>
      </c>
      <c r="E17" s="204">
        <v>0</v>
      </c>
      <c r="F17" s="205">
        <f>SUM(C17:E17)</f>
        <v>0</v>
      </c>
    </row>
    <row r="18" spans="1:6" ht="19.95" customHeight="1" thickTop="1">
      <c r="A18" s="319"/>
      <c r="B18" s="88" t="s">
        <v>66</v>
      </c>
      <c r="C18" s="19">
        <f>C16+C17</f>
        <v>60</v>
      </c>
      <c r="D18" s="19">
        <f>D16+D17</f>
        <v>50</v>
      </c>
      <c r="E18" s="200">
        <f>E16+E17</f>
        <v>0</v>
      </c>
      <c r="F18" s="192">
        <f>F16+F17</f>
        <v>110</v>
      </c>
    </row>
    <row r="19" spans="1:6" ht="19.95" customHeight="1">
      <c r="A19" s="319" t="s">
        <v>188</v>
      </c>
      <c r="B19" s="198" t="s">
        <v>197</v>
      </c>
      <c r="C19" s="153">
        <v>54</v>
      </c>
      <c r="D19" s="153">
        <v>48</v>
      </c>
      <c r="E19" s="154">
        <v>0</v>
      </c>
      <c r="F19" s="180">
        <f>SUM(C19:E19)</f>
        <v>102</v>
      </c>
    </row>
    <row r="20" spans="1:6" ht="19.95" customHeight="1" thickBot="1">
      <c r="A20" s="319"/>
      <c r="B20" s="199" t="s">
        <v>198</v>
      </c>
      <c r="C20" s="157">
        <v>0</v>
      </c>
      <c r="D20" s="157">
        <v>0</v>
      </c>
      <c r="E20" s="158">
        <v>0</v>
      </c>
      <c r="F20" s="182">
        <f>SUM(C20:E20)</f>
        <v>0</v>
      </c>
    </row>
    <row r="21" spans="1:6" ht="19.95" customHeight="1" thickTop="1">
      <c r="A21" s="319"/>
      <c r="B21" s="88" t="s">
        <v>66</v>
      </c>
      <c r="C21" s="19">
        <f>C19+C20</f>
        <v>54</v>
      </c>
      <c r="D21" s="19">
        <f>D19+D20</f>
        <v>48</v>
      </c>
      <c r="E21" s="200">
        <f>E19+E20</f>
        <v>0</v>
      </c>
      <c r="F21" s="192">
        <f>F19+F20</f>
        <v>102</v>
      </c>
    </row>
    <row r="22" spans="1:6" ht="19.95" customHeight="1">
      <c r="F22" s="6" t="s">
        <v>189</v>
      </c>
    </row>
  </sheetData>
  <mergeCells count="7">
    <mergeCell ref="A19:A21"/>
    <mergeCell ref="A1:F1"/>
    <mergeCell ref="A4:A6"/>
    <mergeCell ref="A7:A9"/>
    <mergeCell ref="A10:A12"/>
    <mergeCell ref="A13:A15"/>
    <mergeCell ref="A16:A18"/>
  </mergeCells>
  <phoneticPr fontId="2"/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81C6-B890-4896-8BB0-B08199278498}">
  <dimension ref="A1:I40"/>
  <sheetViews>
    <sheetView view="pageBreakPreview" topLeftCell="A33" zoomScaleNormal="100" zoomScaleSheetLayoutView="100" workbookViewId="0">
      <selection activeCell="E10" sqref="E10"/>
    </sheetView>
  </sheetViews>
  <sheetFormatPr defaultColWidth="9" defaultRowHeight="13.2"/>
  <cols>
    <col min="1" max="1" width="13.88671875" style="122" customWidth="1"/>
    <col min="2" max="2" width="23.6640625" style="122" customWidth="1"/>
    <col min="3" max="4" width="8.6640625" style="122" bestFit="1" customWidth="1"/>
    <col min="5" max="5" width="16.33203125" style="122" bestFit="1" customWidth="1"/>
    <col min="6" max="6" width="13.6640625" style="122" customWidth="1"/>
    <col min="7" max="256" width="9" style="122"/>
    <col min="257" max="257" width="15.109375" style="122" customWidth="1"/>
    <col min="258" max="258" width="23.6640625" style="122" customWidth="1"/>
    <col min="259" max="260" width="8.6640625" style="122" bestFit="1" customWidth="1"/>
    <col min="261" max="261" width="16.33203125" style="122" bestFit="1" customWidth="1"/>
    <col min="262" max="262" width="13.6640625" style="122" customWidth="1"/>
    <col min="263" max="512" width="9" style="122"/>
    <col min="513" max="513" width="15.109375" style="122" customWidth="1"/>
    <col min="514" max="514" width="23.6640625" style="122" customWidth="1"/>
    <col min="515" max="516" width="8.6640625" style="122" bestFit="1" customWidth="1"/>
    <col min="517" max="517" width="16.33203125" style="122" bestFit="1" customWidth="1"/>
    <col min="518" max="518" width="13.6640625" style="122" customWidth="1"/>
    <col min="519" max="768" width="9" style="122"/>
    <col min="769" max="769" width="15.109375" style="122" customWidth="1"/>
    <col min="770" max="770" width="23.6640625" style="122" customWidth="1"/>
    <col min="771" max="772" width="8.6640625" style="122" bestFit="1" customWidth="1"/>
    <col min="773" max="773" width="16.33203125" style="122" bestFit="1" customWidth="1"/>
    <col min="774" max="774" width="13.6640625" style="122" customWidth="1"/>
    <col min="775" max="1024" width="9" style="122"/>
    <col min="1025" max="1025" width="15.109375" style="122" customWidth="1"/>
    <col min="1026" max="1026" width="23.6640625" style="122" customWidth="1"/>
    <col min="1027" max="1028" width="8.6640625" style="122" bestFit="1" customWidth="1"/>
    <col min="1029" max="1029" width="16.33203125" style="122" bestFit="1" customWidth="1"/>
    <col min="1030" max="1030" width="13.6640625" style="122" customWidth="1"/>
    <col min="1031" max="1280" width="9" style="122"/>
    <col min="1281" max="1281" width="15.109375" style="122" customWidth="1"/>
    <col min="1282" max="1282" width="23.6640625" style="122" customWidth="1"/>
    <col min="1283" max="1284" width="8.6640625" style="122" bestFit="1" customWidth="1"/>
    <col min="1285" max="1285" width="16.33203125" style="122" bestFit="1" customWidth="1"/>
    <col min="1286" max="1286" width="13.6640625" style="122" customWidth="1"/>
    <col min="1287" max="1536" width="9" style="122"/>
    <col min="1537" max="1537" width="15.109375" style="122" customWidth="1"/>
    <col min="1538" max="1538" width="23.6640625" style="122" customWidth="1"/>
    <col min="1539" max="1540" width="8.6640625" style="122" bestFit="1" customWidth="1"/>
    <col min="1541" max="1541" width="16.33203125" style="122" bestFit="1" customWidth="1"/>
    <col min="1542" max="1542" width="13.6640625" style="122" customWidth="1"/>
    <col min="1543" max="1792" width="9" style="122"/>
    <col min="1793" max="1793" width="15.109375" style="122" customWidth="1"/>
    <col min="1794" max="1794" width="23.6640625" style="122" customWidth="1"/>
    <col min="1795" max="1796" width="8.6640625" style="122" bestFit="1" customWidth="1"/>
    <col min="1797" max="1797" width="16.33203125" style="122" bestFit="1" customWidth="1"/>
    <col min="1798" max="1798" width="13.6640625" style="122" customWidth="1"/>
    <col min="1799" max="2048" width="9" style="122"/>
    <col min="2049" max="2049" width="15.109375" style="122" customWidth="1"/>
    <col min="2050" max="2050" width="23.6640625" style="122" customWidth="1"/>
    <col min="2051" max="2052" width="8.6640625" style="122" bestFit="1" customWidth="1"/>
    <col min="2053" max="2053" width="16.33203125" style="122" bestFit="1" customWidth="1"/>
    <col min="2054" max="2054" width="13.6640625" style="122" customWidth="1"/>
    <col min="2055" max="2304" width="9" style="122"/>
    <col min="2305" max="2305" width="15.109375" style="122" customWidth="1"/>
    <col min="2306" max="2306" width="23.6640625" style="122" customWidth="1"/>
    <col min="2307" max="2308" width="8.6640625" style="122" bestFit="1" customWidth="1"/>
    <col min="2309" max="2309" width="16.33203125" style="122" bestFit="1" customWidth="1"/>
    <col min="2310" max="2310" width="13.6640625" style="122" customWidth="1"/>
    <col min="2311" max="2560" width="9" style="122"/>
    <col min="2561" max="2561" width="15.109375" style="122" customWidth="1"/>
    <col min="2562" max="2562" width="23.6640625" style="122" customWidth="1"/>
    <col min="2563" max="2564" width="8.6640625" style="122" bestFit="1" customWidth="1"/>
    <col min="2565" max="2565" width="16.33203125" style="122" bestFit="1" customWidth="1"/>
    <col min="2566" max="2566" width="13.6640625" style="122" customWidth="1"/>
    <col min="2567" max="2816" width="9" style="122"/>
    <col min="2817" max="2817" width="15.109375" style="122" customWidth="1"/>
    <col min="2818" max="2818" width="23.6640625" style="122" customWidth="1"/>
    <col min="2819" max="2820" width="8.6640625" style="122" bestFit="1" customWidth="1"/>
    <col min="2821" max="2821" width="16.33203125" style="122" bestFit="1" customWidth="1"/>
    <col min="2822" max="2822" width="13.6640625" style="122" customWidth="1"/>
    <col min="2823" max="3072" width="9" style="122"/>
    <col min="3073" max="3073" width="15.109375" style="122" customWidth="1"/>
    <col min="3074" max="3074" width="23.6640625" style="122" customWidth="1"/>
    <col min="3075" max="3076" width="8.6640625" style="122" bestFit="1" customWidth="1"/>
    <col min="3077" max="3077" width="16.33203125" style="122" bestFit="1" customWidth="1"/>
    <col min="3078" max="3078" width="13.6640625" style="122" customWidth="1"/>
    <col min="3079" max="3328" width="9" style="122"/>
    <col min="3329" max="3329" width="15.109375" style="122" customWidth="1"/>
    <col min="3330" max="3330" width="23.6640625" style="122" customWidth="1"/>
    <col min="3331" max="3332" width="8.6640625" style="122" bestFit="1" customWidth="1"/>
    <col min="3333" max="3333" width="16.33203125" style="122" bestFit="1" customWidth="1"/>
    <col min="3334" max="3334" width="13.6640625" style="122" customWidth="1"/>
    <col min="3335" max="3584" width="9" style="122"/>
    <col min="3585" max="3585" width="15.109375" style="122" customWidth="1"/>
    <col min="3586" max="3586" width="23.6640625" style="122" customWidth="1"/>
    <col min="3587" max="3588" width="8.6640625" style="122" bestFit="1" customWidth="1"/>
    <col min="3589" max="3589" width="16.33203125" style="122" bestFit="1" customWidth="1"/>
    <col min="3590" max="3590" width="13.6640625" style="122" customWidth="1"/>
    <col min="3591" max="3840" width="9" style="122"/>
    <col min="3841" max="3841" width="15.109375" style="122" customWidth="1"/>
    <col min="3842" max="3842" width="23.6640625" style="122" customWidth="1"/>
    <col min="3843" max="3844" width="8.6640625" style="122" bestFit="1" customWidth="1"/>
    <col min="3845" max="3845" width="16.33203125" style="122" bestFit="1" customWidth="1"/>
    <col min="3846" max="3846" width="13.6640625" style="122" customWidth="1"/>
    <col min="3847" max="4096" width="9" style="122"/>
    <col min="4097" max="4097" width="15.109375" style="122" customWidth="1"/>
    <col min="4098" max="4098" width="23.6640625" style="122" customWidth="1"/>
    <col min="4099" max="4100" width="8.6640625" style="122" bestFit="1" customWidth="1"/>
    <col min="4101" max="4101" width="16.33203125" style="122" bestFit="1" customWidth="1"/>
    <col min="4102" max="4102" width="13.6640625" style="122" customWidth="1"/>
    <col min="4103" max="4352" width="9" style="122"/>
    <col min="4353" max="4353" width="15.109375" style="122" customWidth="1"/>
    <col min="4354" max="4354" width="23.6640625" style="122" customWidth="1"/>
    <col min="4355" max="4356" width="8.6640625" style="122" bestFit="1" customWidth="1"/>
    <col min="4357" max="4357" width="16.33203125" style="122" bestFit="1" customWidth="1"/>
    <col min="4358" max="4358" width="13.6640625" style="122" customWidth="1"/>
    <col min="4359" max="4608" width="9" style="122"/>
    <col min="4609" max="4609" width="15.109375" style="122" customWidth="1"/>
    <col min="4610" max="4610" width="23.6640625" style="122" customWidth="1"/>
    <col min="4611" max="4612" width="8.6640625" style="122" bestFit="1" customWidth="1"/>
    <col min="4613" max="4613" width="16.33203125" style="122" bestFit="1" customWidth="1"/>
    <col min="4614" max="4614" width="13.6640625" style="122" customWidth="1"/>
    <col min="4615" max="4864" width="9" style="122"/>
    <col min="4865" max="4865" width="15.109375" style="122" customWidth="1"/>
    <col min="4866" max="4866" width="23.6640625" style="122" customWidth="1"/>
    <col min="4867" max="4868" width="8.6640625" style="122" bestFit="1" customWidth="1"/>
    <col min="4869" max="4869" width="16.33203125" style="122" bestFit="1" customWidth="1"/>
    <col min="4870" max="4870" width="13.6640625" style="122" customWidth="1"/>
    <col min="4871" max="5120" width="9" style="122"/>
    <col min="5121" max="5121" width="15.109375" style="122" customWidth="1"/>
    <col min="5122" max="5122" width="23.6640625" style="122" customWidth="1"/>
    <col min="5123" max="5124" width="8.6640625" style="122" bestFit="1" customWidth="1"/>
    <col min="5125" max="5125" width="16.33203125" style="122" bestFit="1" customWidth="1"/>
    <col min="5126" max="5126" width="13.6640625" style="122" customWidth="1"/>
    <col min="5127" max="5376" width="9" style="122"/>
    <col min="5377" max="5377" width="15.109375" style="122" customWidth="1"/>
    <col min="5378" max="5378" width="23.6640625" style="122" customWidth="1"/>
    <col min="5379" max="5380" width="8.6640625" style="122" bestFit="1" customWidth="1"/>
    <col min="5381" max="5381" width="16.33203125" style="122" bestFit="1" customWidth="1"/>
    <col min="5382" max="5382" width="13.6640625" style="122" customWidth="1"/>
    <col min="5383" max="5632" width="9" style="122"/>
    <col min="5633" max="5633" width="15.109375" style="122" customWidth="1"/>
    <col min="5634" max="5634" width="23.6640625" style="122" customWidth="1"/>
    <col min="5635" max="5636" width="8.6640625" style="122" bestFit="1" customWidth="1"/>
    <col min="5637" max="5637" width="16.33203125" style="122" bestFit="1" customWidth="1"/>
    <col min="5638" max="5638" width="13.6640625" style="122" customWidth="1"/>
    <col min="5639" max="5888" width="9" style="122"/>
    <col min="5889" max="5889" width="15.109375" style="122" customWidth="1"/>
    <col min="5890" max="5890" width="23.6640625" style="122" customWidth="1"/>
    <col min="5891" max="5892" width="8.6640625" style="122" bestFit="1" customWidth="1"/>
    <col min="5893" max="5893" width="16.33203125" style="122" bestFit="1" customWidth="1"/>
    <col min="5894" max="5894" width="13.6640625" style="122" customWidth="1"/>
    <col min="5895" max="6144" width="9" style="122"/>
    <col min="6145" max="6145" width="15.109375" style="122" customWidth="1"/>
    <col min="6146" max="6146" width="23.6640625" style="122" customWidth="1"/>
    <col min="6147" max="6148" width="8.6640625" style="122" bestFit="1" customWidth="1"/>
    <col min="6149" max="6149" width="16.33203125" style="122" bestFit="1" customWidth="1"/>
    <col min="6150" max="6150" width="13.6640625" style="122" customWidth="1"/>
    <col min="6151" max="6400" width="9" style="122"/>
    <col min="6401" max="6401" width="15.109375" style="122" customWidth="1"/>
    <col min="6402" max="6402" width="23.6640625" style="122" customWidth="1"/>
    <col min="6403" max="6404" width="8.6640625" style="122" bestFit="1" customWidth="1"/>
    <col min="6405" max="6405" width="16.33203125" style="122" bestFit="1" customWidth="1"/>
    <col min="6406" max="6406" width="13.6640625" style="122" customWidth="1"/>
    <col min="6407" max="6656" width="9" style="122"/>
    <col min="6657" max="6657" width="15.109375" style="122" customWidth="1"/>
    <col min="6658" max="6658" width="23.6640625" style="122" customWidth="1"/>
    <col min="6659" max="6660" width="8.6640625" style="122" bestFit="1" customWidth="1"/>
    <col min="6661" max="6661" width="16.33203125" style="122" bestFit="1" customWidth="1"/>
    <col min="6662" max="6662" width="13.6640625" style="122" customWidth="1"/>
    <col min="6663" max="6912" width="9" style="122"/>
    <col min="6913" max="6913" width="15.109375" style="122" customWidth="1"/>
    <col min="6914" max="6914" width="23.6640625" style="122" customWidth="1"/>
    <col min="6915" max="6916" width="8.6640625" style="122" bestFit="1" customWidth="1"/>
    <col min="6917" max="6917" width="16.33203125" style="122" bestFit="1" customWidth="1"/>
    <col min="6918" max="6918" width="13.6640625" style="122" customWidth="1"/>
    <col min="6919" max="7168" width="9" style="122"/>
    <col min="7169" max="7169" width="15.109375" style="122" customWidth="1"/>
    <col min="7170" max="7170" width="23.6640625" style="122" customWidth="1"/>
    <col min="7171" max="7172" width="8.6640625" style="122" bestFit="1" customWidth="1"/>
    <col min="7173" max="7173" width="16.33203125" style="122" bestFit="1" customWidth="1"/>
    <col min="7174" max="7174" width="13.6640625" style="122" customWidth="1"/>
    <col min="7175" max="7424" width="9" style="122"/>
    <col min="7425" max="7425" width="15.109375" style="122" customWidth="1"/>
    <col min="7426" max="7426" width="23.6640625" style="122" customWidth="1"/>
    <col min="7427" max="7428" width="8.6640625" style="122" bestFit="1" customWidth="1"/>
    <col min="7429" max="7429" width="16.33203125" style="122" bestFit="1" customWidth="1"/>
    <col min="7430" max="7430" width="13.6640625" style="122" customWidth="1"/>
    <col min="7431" max="7680" width="9" style="122"/>
    <col min="7681" max="7681" width="15.109375" style="122" customWidth="1"/>
    <col min="7682" max="7682" width="23.6640625" style="122" customWidth="1"/>
    <col min="7683" max="7684" width="8.6640625" style="122" bestFit="1" customWidth="1"/>
    <col min="7685" max="7685" width="16.33203125" style="122" bestFit="1" customWidth="1"/>
    <col min="7686" max="7686" width="13.6640625" style="122" customWidth="1"/>
    <col min="7687" max="7936" width="9" style="122"/>
    <col min="7937" max="7937" width="15.109375" style="122" customWidth="1"/>
    <col min="7938" max="7938" width="23.6640625" style="122" customWidth="1"/>
    <col min="7939" max="7940" width="8.6640625" style="122" bestFit="1" customWidth="1"/>
    <col min="7941" max="7941" width="16.33203125" style="122" bestFit="1" customWidth="1"/>
    <col min="7942" max="7942" width="13.6640625" style="122" customWidth="1"/>
    <col min="7943" max="8192" width="9" style="122"/>
    <col min="8193" max="8193" width="15.109375" style="122" customWidth="1"/>
    <col min="8194" max="8194" width="23.6640625" style="122" customWidth="1"/>
    <col min="8195" max="8196" width="8.6640625" style="122" bestFit="1" customWidth="1"/>
    <col min="8197" max="8197" width="16.33203125" style="122" bestFit="1" customWidth="1"/>
    <col min="8198" max="8198" width="13.6640625" style="122" customWidth="1"/>
    <col min="8199" max="8448" width="9" style="122"/>
    <col min="8449" max="8449" width="15.109375" style="122" customWidth="1"/>
    <col min="8450" max="8450" width="23.6640625" style="122" customWidth="1"/>
    <col min="8451" max="8452" width="8.6640625" style="122" bestFit="1" customWidth="1"/>
    <col min="8453" max="8453" width="16.33203125" style="122" bestFit="1" customWidth="1"/>
    <col min="8454" max="8454" width="13.6640625" style="122" customWidth="1"/>
    <col min="8455" max="8704" width="9" style="122"/>
    <col min="8705" max="8705" width="15.109375" style="122" customWidth="1"/>
    <col min="8706" max="8706" width="23.6640625" style="122" customWidth="1"/>
    <col min="8707" max="8708" width="8.6640625" style="122" bestFit="1" customWidth="1"/>
    <col min="8709" max="8709" width="16.33203125" style="122" bestFit="1" customWidth="1"/>
    <col min="8710" max="8710" width="13.6640625" style="122" customWidth="1"/>
    <col min="8711" max="8960" width="9" style="122"/>
    <col min="8961" max="8961" width="15.109375" style="122" customWidth="1"/>
    <col min="8962" max="8962" width="23.6640625" style="122" customWidth="1"/>
    <col min="8963" max="8964" width="8.6640625" style="122" bestFit="1" customWidth="1"/>
    <col min="8965" max="8965" width="16.33203125" style="122" bestFit="1" customWidth="1"/>
    <col min="8966" max="8966" width="13.6640625" style="122" customWidth="1"/>
    <col min="8967" max="9216" width="9" style="122"/>
    <col min="9217" max="9217" width="15.109375" style="122" customWidth="1"/>
    <col min="9218" max="9218" width="23.6640625" style="122" customWidth="1"/>
    <col min="9219" max="9220" width="8.6640625" style="122" bestFit="1" customWidth="1"/>
    <col min="9221" max="9221" width="16.33203125" style="122" bestFit="1" customWidth="1"/>
    <col min="9222" max="9222" width="13.6640625" style="122" customWidth="1"/>
    <col min="9223" max="9472" width="9" style="122"/>
    <col min="9473" max="9473" width="15.109375" style="122" customWidth="1"/>
    <col min="9474" max="9474" width="23.6640625" style="122" customWidth="1"/>
    <col min="9475" max="9476" width="8.6640625" style="122" bestFit="1" customWidth="1"/>
    <col min="9477" max="9477" width="16.33203125" style="122" bestFit="1" customWidth="1"/>
    <col min="9478" max="9478" width="13.6640625" style="122" customWidth="1"/>
    <col min="9479" max="9728" width="9" style="122"/>
    <col min="9729" max="9729" width="15.109375" style="122" customWidth="1"/>
    <col min="9730" max="9730" width="23.6640625" style="122" customWidth="1"/>
    <col min="9731" max="9732" width="8.6640625" style="122" bestFit="1" customWidth="1"/>
    <col min="9733" max="9733" width="16.33203125" style="122" bestFit="1" customWidth="1"/>
    <col min="9734" max="9734" width="13.6640625" style="122" customWidth="1"/>
    <col min="9735" max="9984" width="9" style="122"/>
    <col min="9985" max="9985" width="15.109375" style="122" customWidth="1"/>
    <col min="9986" max="9986" width="23.6640625" style="122" customWidth="1"/>
    <col min="9987" max="9988" width="8.6640625" style="122" bestFit="1" customWidth="1"/>
    <col min="9989" max="9989" width="16.33203125" style="122" bestFit="1" customWidth="1"/>
    <col min="9990" max="9990" width="13.6640625" style="122" customWidth="1"/>
    <col min="9991" max="10240" width="9" style="122"/>
    <col min="10241" max="10241" width="15.109375" style="122" customWidth="1"/>
    <col min="10242" max="10242" width="23.6640625" style="122" customWidth="1"/>
    <col min="10243" max="10244" width="8.6640625" style="122" bestFit="1" customWidth="1"/>
    <col min="10245" max="10245" width="16.33203125" style="122" bestFit="1" customWidth="1"/>
    <col min="10246" max="10246" width="13.6640625" style="122" customWidth="1"/>
    <col min="10247" max="10496" width="9" style="122"/>
    <col min="10497" max="10497" width="15.109375" style="122" customWidth="1"/>
    <col min="10498" max="10498" width="23.6640625" style="122" customWidth="1"/>
    <col min="10499" max="10500" width="8.6640625" style="122" bestFit="1" customWidth="1"/>
    <col min="10501" max="10501" width="16.33203125" style="122" bestFit="1" customWidth="1"/>
    <col min="10502" max="10502" width="13.6640625" style="122" customWidth="1"/>
    <col min="10503" max="10752" width="9" style="122"/>
    <col min="10753" max="10753" width="15.109375" style="122" customWidth="1"/>
    <col min="10754" max="10754" width="23.6640625" style="122" customWidth="1"/>
    <col min="10755" max="10756" width="8.6640625" style="122" bestFit="1" customWidth="1"/>
    <col min="10757" max="10757" width="16.33203125" style="122" bestFit="1" customWidth="1"/>
    <col min="10758" max="10758" width="13.6640625" style="122" customWidth="1"/>
    <col min="10759" max="11008" width="9" style="122"/>
    <col min="11009" max="11009" width="15.109375" style="122" customWidth="1"/>
    <col min="11010" max="11010" width="23.6640625" style="122" customWidth="1"/>
    <col min="11011" max="11012" width="8.6640625" style="122" bestFit="1" customWidth="1"/>
    <col min="11013" max="11013" width="16.33203125" style="122" bestFit="1" customWidth="1"/>
    <col min="11014" max="11014" width="13.6640625" style="122" customWidth="1"/>
    <col min="11015" max="11264" width="9" style="122"/>
    <col min="11265" max="11265" width="15.109375" style="122" customWidth="1"/>
    <col min="11266" max="11266" width="23.6640625" style="122" customWidth="1"/>
    <col min="11267" max="11268" width="8.6640625" style="122" bestFit="1" customWidth="1"/>
    <col min="11269" max="11269" width="16.33203125" style="122" bestFit="1" customWidth="1"/>
    <col min="11270" max="11270" width="13.6640625" style="122" customWidth="1"/>
    <col min="11271" max="11520" width="9" style="122"/>
    <col min="11521" max="11521" width="15.109375" style="122" customWidth="1"/>
    <col min="11522" max="11522" width="23.6640625" style="122" customWidth="1"/>
    <col min="11523" max="11524" width="8.6640625" style="122" bestFit="1" customWidth="1"/>
    <col min="11525" max="11525" width="16.33203125" style="122" bestFit="1" customWidth="1"/>
    <col min="11526" max="11526" width="13.6640625" style="122" customWidth="1"/>
    <col min="11527" max="11776" width="9" style="122"/>
    <col min="11777" max="11777" width="15.109375" style="122" customWidth="1"/>
    <col min="11778" max="11778" width="23.6640625" style="122" customWidth="1"/>
    <col min="11779" max="11780" width="8.6640625" style="122" bestFit="1" customWidth="1"/>
    <col min="11781" max="11781" width="16.33203125" style="122" bestFit="1" customWidth="1"/>
    <col min="11782" max="11782" width="13.6640625" style="122" customWidth="1"/>
    <col min="11783" max="12032" width="9" style="122"/>
    <col min="12033" max="12033" width="15.109375" style="122" customWidth="1"/>
    <col min="12034" max="12034" width="23.6640625" style="122" customWidth="1"/>
    <col min="12035" max="12036" width="8.6640625" style="122" bestFit="1" customWidth="1"/>
    <col min="12037" max="12037" width="16.33203125" style="122" bestFit="1" customWidth="1"/>
    <col min="12038" max="12038" width="13.6640625" style="122" customWidth="1"/>
    <col min="12039" max="12288" width="9" style="122"/>
    <col min="12289" max="12289" width="15.109375" style="122" customWidth="1"/>
    <col min="12290" max="12290" width="23.6640625" style="122" customWidth="1"/>
    <col min="12291" max="12292" width="8.6640625" style="122" bestFit="1" customWidth="1"/>
    <col min="12293" max="12293" width="16.33203125" style="122" bestFit="1" customWidth="1"/>
    <col min="12294" max="12294" width="13.6640625" style="122" customWidth="1"/>
    <col min="12295" max="12544" width="9" style="122"/>
    <col min="12545" max="12545" width="15.109375" style="122" customWidth="1"/>
    <col min="12546" max="12546" width="23.6640625" style="122" customWidth="1"/>
    <col min="12547" max="12548" width="8.6640625" style="122" bestFit="1" customWidth="1"/>
    <col min="12549" max="12549" width="16.33203125" style="122" bestFit="1" customWidth="1"/>
    <col min="12550" max="12550" width="13.6640625" style="122" customWidth="1"/>
    <col min="12551" max="12800" width="9" style="122"/>
    <col min="12801" max="12801" width="15.109375" style="122" customWidth="1"/>
    <col min="12802" max="12802" width="23.6640625" style="122" customWidth="1"/>
    <col min="12803" max="12804" width="8.6640625" style="122" bestFit="1" customWidth="1"/>
    <col min="12805" max="12805" width="16.33203125" style="122" bestFit="1" customWidth="1"/>
    <col min="12806" max="12806" width="13.6640625" style="122" customWidth="1"/>
    <col min="12807" max="13056" width="9" style="122"/>
    <col min="13057" max="13057" width="15.109375" style="122" customWidth="1"/>
    <col min="13058" max="13058" width="23.6640625" style="122" customWidth="1"/>
    <col min="13059" max="13060" width="8.6640625" style="122" bestFit="1" customWidth="1"/>
    <col min="13061" max="13061" width="16.33203125" style="122" bestFit="1" customWidth="1"/>
    <col min="13062" max="13062" width="13.6640625" style="122" customWidth="1"/>
    <col min="13063" max="13312" width="9" style="122"/>
    <col min="13313" max="13313" width="15.109375" style="122" customWidth="1"/>
    <col min="13314" max="13314" width="23.6640625" style="122" customWidth="1"/>
    <col min="13315" max="13316" width="8.6640625" style="122" bestFit="1" customWidth="1"/>
    <col min="13317" max="13317" width="16.33203125" style="122" bestFit="1" customWidth="1"/>
    <col min="13318" max="13318" width="13.6640625" style="122" customWidth="1"/>
    <col min="13319" max="13568" width="9" style="122"/>
    <col min="13569" max="13569" width="15.109375" style="122" customWidth="1"/>
    <col min="13570" max="13570" width="23.6640625" style="122" customWidth="1"/>
    <col min="13571" max="13572" width="8.6640625" style="122" bestFit="1" customWidth="1"/>
    <col min="13573" max="13573" width="16.33203125" style="122" bestFit="1" customWidth="1"/>
    <col min="13574" max="13574" width="13.6640625" style="122" customWidth="1"/>
    <col min="13575" max="13824" width="9" style="122"/>
    <col min="13825" max="13825" width="15.109375" style="122" customWidth="1"/>
    <col min="13826" max="13826" width="23.6640625" style="122" customWidth="1"/>
    <col min="13827" max="13828" width="8.6640625" style="122" bestFit="1" customWidth="1"/>
    <col min="13829" max="13829" width="16.33203125" style="122" bestFit="1" customWidth="1"/>
    <col min="13830" max="13830" width="13.6640625" style="122" customWidth="1"/>
    <col min="13831" max="14080" width="9" style="122"/>
    <col min="14081" max="14081" width="15.109375" style="122" customWidth="1"/>
    <col min="14082" max="14082" width="23.6640625" style="122" customWidth="1"/>
    <col min="14083" max="14084" width="8.6640625" style="122" bestFit="1" customWidth="1"/>
    <col min="14085" max="14085" width="16.33203125" style="122" bestFit="1" customWidth="1"/>
    <col min="14086" max="14086" width="13.6640625" style="122" customWidth="1"/>
    <col min="14087" max="14336" width="9" style="122"/>
    <col min="14337" max="14337" width="15.109375" style="122" customWidth="1"/>
    <col min="14338" max="14338" width="23.6640625" style="122" customWidth="1"/>
    <col min="14339" max="14340" width="8.6640625" style="122" bestFit="1" customWidth="1"/>
    <col min="14341" max="14341" width="16.33203125" style="122" bestFit="1" customWidth="1"/>
    <col min="14342" max="14342" width="13.6640625" style="122" customWidth="1"/>
    <col min="14343" max="14592" width="9" style="122"/>
    <col min="14593" max="14593" width="15.109375" style="122" customWidth="1"/>
    <col min="14594" max="14594" width="23.6640625" style="122" customWidth="1"/>
    <col min="14595" max="14596" width="8.6640625" style="122" bestFit="1" customWidth="1"/>
    <col min="14597" max="14597" width="16.33203125" style="122" bestFit="1" customWidth="1"/>
    <col min="14598" max="14598" width="13.6640625" style="122" customWidth="1"/>
    <col min="14599" max="14848" width="9" style="122"/>
    <col min="14849" max="14849" width="15.109375" style="122" customWidth="1"/>
    <col min="14850" max="14850" width="23.6640625" style="122" customWidth="1"/>
    <col min="14851" max="14852" width="8.6640625" style="122" bestFit="1" customWidth="1"/>
    <col min="14853" max="14853" width="16.33203125" style="122" bestFit="1" customWidth="1"/>
    <col min="14854" max="14854" width="13.6640625" style="122" customWidth="1"/>
    <col min="14855" max="15104" width="9" style="122"/>
    <col min="15105" max="15105" width="15.109375" style="122" customWidth="1"/>
    <col min="15106" max="15106" width="23.6640625" style="122" customWidth="1"/>
    <col min="15107" max="15108" width="8.6640625" style="122" bestFit="1" customWidth="1"/>
    <col min="15109" max="15109" width="16.33203125" style="122" bestFit="1" customWidth="1"/>
    <col min="15110" max="15110" width="13.6640625" style="122" customWidth="1"/>
    <col min="15111" max="15360" width="9" style="122"/>
    <col min="15361" max="15361" width="15.109375" style="122" customWidth="1"/>
    <col min="15362" max="15362" width="23.6640625" style="122" customWidth="1"/>
    <col min="15363" max="15364" width="8.6640625" style="122" bestFit="1" customWidth="1"/>
    <col min="15365" max="15365" width="16.33203125" style="122" bestFit="1" customWidth="1"/>
    <col min="15366" max="15366" width="13.6640625" style="122" customWidth="1"/>
    <col min="15367" max="15616" width="9" style="122"/>
    <col min="15617" max="15617" width="15.109375" style="122" customWidth="1"/>
    <col min="15618" max="15618" width="23.6640625" style="122" customWidth="1"/>
    <col min="15619" max="15620" width="8.6640625" style="122" bestFit="1" customWidth="1"/>
    <col min="15621" max="15621" width="16.33203125" style="122" bestFit="1" customWidth="1"/>
    <col min="15622" max="15622" width="13.6640625" style="122" customWidth="1"/>
    <col min="15623" max="15872" width="9" style="122"/>
    <col min="15873" max="15873" width="15.109375" style="122" customWidth="1"/>
    <col min="15874" max="15874" width="23.6640625" style="122" customWidth="1"/>
    <col min="15875" max="15876" width="8.6640625" style="122" bestFit="1" customWidth="1"/>
    <col min="15877" max="15877" width="16.33203125" style="122" bestFit="1" customWidth="1"/>
    <col min="15878" max="15878" width="13.6640625" style="122" customWidth="1"/>
    <col min="15879" max="16128" width="9" style="122"/>
    <col min="16129" max="16129" width="15.109375" style="122" customWidth="1"/>
    <col min="16130" max="16130" width="23.6640625" style="122" customWidth="1"/>
    <col min="16131" max="16132" width="8.6640625" style="122" bestFit="1" customWidth="1"/>
    <col min="16133" max="16133" width="16.33203125" style="122" bestFit="1" customWidth="1"/>
    <col min="16134" max="16134" width="13.6640625" style="122" customWidth="1"/>
    <col min="16135" max="16384" width="9" style="122"/>
  </cols>
  <sheetData>
    <row r="1" spans="1:9" ht="25.2" customHeight="1">
      <c r="A1" s="309" t="s">
        <v>229</v>
      </c>
      <c r="B1" s="309"/>
      <c r="C1" s="309"/>
      <c r="D1" s="309"/>
      <c r="E1" s="309"/>
      <c r="F1" s="235"/>
    </row>
    <row r="2" spans="1:9" ht="12" customHeight="1">
      <c r="E2" s="124" t="s">
        <v>302</v>
      </c>
      <c r="F2" s="236"/>
    </row>
    <row r="3" spans="1:9" ht="15.6" customHeight="1">
      <c r="A3" s="151" t="s">
        <v>228</v>
      </c>
      <c r="B3" s="151" t="s">
        <v>227</v>
      </c>
      <c r="C3" s="151" t="s">
        <v>226</v>
      </c>
      <c r="D3" s="151" t="s">
        <v>225</v>
      </c>
      <c r="E3" s="151" t="s">
        <v>224</v>
      </c>
      <c r="G3" s="148"/>
      <c r="H3" s="148"/>
      <c r="I3" s="148"/>
    </row>
    <row r="4" spans="1:9" ht="19.05" customHeight="1">
      <c r="A4" s="325" t="s">
        <v>95</v>
      </c>
      <c r="B4" s="237" t="s">
        <v>223</v>
      </c>
      <c r="C4" s="322">
        <v>988</v>
      </c>
      <c r="D4" s="153">
        <v>296</v>
      </c>
      <c r="E4" s="153">
        <f>D4*15000</f>
        <v>4440000</v>
      </c>
    </row>
    <row r="5" spans="1:9" ht="19.05" customHeight="1">
      <c r="A5" s="325"/>
      <c r="B5" s="238" t="s">
        <v>222</v>
      </c>
      <c r="C5" s="324"/>
      <c r="D5" s="239">
        <v>1542</v>
      </c>
      <c r="E5" s="239">
        <v>16790000</v>
      </c>
    </row>
    <row r="6" spans="1:9" ht="19.05" customHeight="1">
      <c r="A6" s="325"/>
      <c r="B6" s="238" t="s">
        <v>230</v>
      </c>
      <c r="C6" s="240">
        <v>444</v>
      </c>
      <c r="D6" s="240">
        <v>821</v>
      </c>
      <c r="E6" s="240">
        <v>9550000</v>
      </c>
    </row>
    <row r="7" spans="1:9" ht="19.05" customHeight="1">
      <c r="A7" s="325"/>
      <c r="B7" s="238" t="s">
        <v>221</v>
      </c>
      <c r="C7" s="240">
        <v>62</v>
      </c>
      <c r="D7" s="240">
        <v>105</v>
      </c>
      <c r="E7" s="240">
        <f>D7*5000</f>
        <v>525000</v>
      </c>
    </row>
    <row r="8" spans="1:9" ht="19.05" customHeight="1">
      <c r="A8" s="325"/>
      <c r="B8" s="241" t="s">
        <v>220</v>
      </c>
      <c r="C8" s="19">
        <v>1</v>
      </c>
      <c r="D8" s="19">
        <v>2</v>
      </c>
      <c r="E8" s="19">
        <v>20000</v>
      </c>
    </row>
    <row r="9" spans="1:9" ht="19.05" customHeight="1">
      <c r="A9" s="321"/>
      <c r="B9" s="151" t="s">
        <v>219</v>
      </c>
      <c r="C9" s="24">
        <f>SUM(C4:C8)</f>
        <v>1495</v>
      </c>
      <c r="D9" s="24">
        <f>SUM(D4:D8)</f>
        <v>2766</v>
      </c>
      <c r="E9" s="24">
        <f>SUM(E4:E8)</f>
        <v>31325000</v>
      </c>
    </row>
    <row r="10" spans="1:9" ht="19.05" customHeight="1">
      <c r="A10" s="321" t="s">
        <v>123</v>
      </c>
      <c r="B10" s="242" t="s">
        <v>223</v>
      </c>
      <c r="C10" s="322">
        <v>1002</v>
      </c>
      <c r="D10" s="153">
        <v>313</v>
      </c>
      <c r="E10" s="153">
        <f>D10*15000</f>
        <v>4695000</v>
      </c>
    </row>
    <row r="11" spans="1:9" ht="19.05" customHeight="1">
      <c r="A11" s="321"/>
      <c r="B11" s="238" t="s">
        <v>222</v>
      </c>
      <c r="C11" s="323"/>
      <c r="D11" s="240">
        <v>1541</v>
      </c>
      <c r="E11" s="240">
        <v>16800000</v>
      </c>
    </row>
    <row r="12" spans="1:9" ht="19.05" customHeight="1">
      <c r="A12" s="321"/>
      <c r="B12" s="243" t="s">
        <v>237</v>
      </c>
      <c r="C12" s="240">
        <v>433</v>
      </c>
      <c r="D12" s="240">
        <v>823</v>
      </c>
      <c r="E12" s="240">
        <v>9585000</v>
      </c>
    </row>
    <row r="13" spans="1:9" ht="19.05" customHeight="1">
      <c r="A13" s="321"/>
      <c r="B13" s="244" t="s">
        <v>221</v>
      </c>
      <c r="C13" s="18">
        <v>63</v>
      </c>
      <c r="D13" s="240">
        <v>111</v>
      </c>
      <c r="E13" s="240">
        <f>D13*5000</f>
        <v>555000</v>
      </c>
    </row>
    <row r="14" spans="1:9" ht="19.05" customHeight="1">
      <c r="A14" s="321"/>
      <c r="B14" s="245" t="s">
        <v>220</v>
      </c>
      <c r="C14" s="246">
        <v>1</v>
      </c>
      <c r="D14" s="19">
        <v>2</v>
      </c>
      <c r="E14" s="19">
        <v>20000</v>
      </c>
    </row>
    <row r="15" spans="1:9" ht="19.05" customHeight="1">
      <c r="A15" s="321"/>
      <c r="B15" s="151" t="s">
        <v>219</v>
      </c>
      <c r="C15" s="24">
        <f>SUM(C10:C14)</f>
        <v>1499</v>
      </c>
      <c r="D15" s="24">
        <f>SUM(D10:D14)</f>
        <v>2790</v>
      </c>
      <c r="E15" s="24">
        <f>SUM(E10:E14)</f>
        <v>31655000</v>
      </c>
    </row>
    <row r="16" spans="1:9" ht="19.05" customHeight="1">
      <c r="A16" s="321" t="s">
        <v>97</v>
      </c>
      <c r="B16" s="242" t="s">
        <v>223</v>
      </c>
      <c r="C16" s="322">
        <v>977</v>
      </c>
      <c r="D16" s="153">
        <v>299</v>
      </c>
      <c r="E16" s="153">
        <f>D16*15000</f>
        <v>4485000</v>
      </c>
    </row>
    <row r="17" spans="1:5" ht="19.05" customHeight="1">
      <c r="A17" s="321"/>
      <c r="B17" s="247" t="s">
        <v>222</v>
      </c>
      <c r="C17" s="324"/>
      <c r="D17" s="239">
        <v>1524</v>
      </c>
      <c r="E17" s="239">
        <v>16660000</v>
      </c>
    </row>
    <row r="18" spans="1:5" ht="19.05" customHeight="1">
      <c r="A18" s="321"/>
      <c r="B18" s="238" t="s">
        <v>230</v>
      </c>
      <c r="C18" s="240">
        <v>451</v>
      </c>
      <c r="D18" s="240">
        <v>827</v>
      </c>
      <c r="E18" s="240">
        <v>9530000</v>
      </c>
    </row>
    <row r="19" spans="1:5" ht="19.05" customHeight="1">
      <c r="A19" s="321"/>
      <c r="B19" s="238" t="s">
        <v>221</v>
      </c>
      <c r="C19" s="240">
        <v>71</v>
      </c>
      <c r="D19" s="240">
        <v>119</v>
      </c>
      <c r="E19" s="240">
        <f>D19*5000</f>
        <v>595000</v>
      </c>
    </row>
    <row r="20" spans="1:5" ht="19.05" customHeight="1">
      <c r="A20" s="321"/>
      <c r="B20" s="241" t="s">
        <v>220</v>
      </c>
      <c r="C20" s="19">
        <v>1</v>
      </c>
      <c r="D20" s="19">
        <v>1</v>
      </c>
      <c r="E20" s="19">
        <v>10000</v>
      </c>
    </row>
    <row r="21" spans="1:5" ht="19.05" customHeight="1">
      <c r="A21" s="321"/>
      <c r="B21" s="151" t="s">
        <v>219</v>
      </c>
      <c r="C21" s="24">
        <f>SUM(C16:C20)</f>
        <v>1500</v>
      </c>
      <c r="D21" s="24">
        <f>SUM(D16:D20)</f>
        <v>2770</v>
      </c>
      <c r="E21" s="24">
        <f>SUM(E16:E20)</f>
        <v>31280000</v>
      </c>
    </row>
    <row r="22" spans="1:5" ht="19.05" customHeight="1">
      <c r="A22" s="321" t="s">
        <v>98</v>
      </c>
      <c r="B22" s="242" t="s">
        <v>223</v>
      </c>
      <c r="C22" s="322">
        <v>1023</v>
      </c>
      <c r="D22" s="153">
        <v>322</v>
      </c>
      <c r="E22" s="153">
        <f>D22*15000</f>
        <v>4830000</v>
      </c>
    </row>
    <row r="23" spans="1:5" ht="19.05" customHeight="1">
      <c r="A23" s="321"/>
      <c r="B23" s="248" t="s">
        <v>222</v>
      </c>
      <c r="C23" s="323"/>
      <c r="D23" s="240">
        <v>1558</v>
      </c>
      <c r="E23" s="240">
        <v>17015000</v>
      </c>
    </row>
    <row r="24" spans="1:5" ht="19.05" customHeight="1">
      <c r="A24" s="321"/>
      <c r="B24" s="238" t="s">
        <v>230</v>
      </c>
      <c r="C24" s="249">
        <v>409</v>
      </c>
      <c r="D24" s="240">
        <v>755</v>
      </c>
      <c r="E24" s="240">
        <v>8640000</v>
      </c>
    </row>
    <row r="25" spans="1:5" ht="19.05" customHeight="1">
      <c r="A25" s="321"/>
      <c r="B25" s="248" t="s">
        <v>221</v>
      </c>
      <c r="C25" s="240">
        <v>79</v>
      </c>
      <c r="D25" s="240">
        <v>132</v>
      </c>
      <c r="E25" s="240">
        <f>D25*5000</f>
        <v>660000</v>
      </c>
    </row>
    <row r="26" spans="1:5" ht="19.05" customHeight="1">
      <c r="A26" s="321"/>
      <c r="B26" s="245" t="s">
        <v>220</v>
      </c>
      <c r="C26" s="19">
        <v>1</v>
      </c>
      <c r="D26" s="19">
        <v>1</v>
      </c>
      <c r="E26" s="19">
        <v>10000</v>
      </c>
    </row>
    <row r="27" spans="1:5" ht="19.05" customHeight="1">
      <c r="A27" s="321"/>
      <c r="B27" s="151" t="s">
        <v>219</v>
      </c>
      <c r="C27" s="24">
        <f>SUM(C22:C26)</f>
        <v>1512</v>
      </c>
      <c r="D27" s="24">
        <f>SUM(D22:D26)</f>
        <v>2768</v>
      </c>
      <c r="E27" s="24">
        <f>SUM(E22:E26)</f>
        <v>31155000</v>
      </c>
    </row>
    <row r="28" spans="1:5" ht="19.05" customHeight="1">
      <c r="A28" s="321" t="s">
        <v>99</v>
      </c>
      <c r="B28" s="237" t="s">
        <v>223</v>
      </c>
      <c r="C28" s="322">
        <v>999</v>
      </c>
      <c r="D28" s="153">
        <v>301</v>
      </c>
      <c r="E28" s="153">
        <f>D28*15000</f>
        <v>4515000</v>
      </c>
    </row>
    <row r="29" spans="1:5" ht="19.05" customHeight="1">
      <c r="A29" s="321"/>
      <c r="B29" s="244" t="s">
        <v>222</v>
      </c>
      <c r="C29" s="323"/>
      <c r="D29" s="240">
        <v>1538</v>
      </c>
      <c r="E29" s="240">
        <v>16745000</v>
      </c>
    </row>
    <row r="30" spans="1:5" ht="19.05" customHeight="1">
      <c r="A30" s="321"/>
      <c r="B30" s="238" t="s">
        <v>230</v>
      </c>
      <c r="C30" s="249">
        <v>402</v>
      </c>
      <c r="D30" s="240">
        <v>752</v>
      </c>
      <c r="E30" s="240">
        <v>8630000</v>
      </c>
    </row>
    <row r="31" spans="1:5" ht="19.05" customHeight="1">
      <c r="A31" s="321"/>
      <c r="B31" s="244" t="s">
        <v>221</v>
      </c>
      <c r="C31" s="240">
        <v>35</v>
      </c>
      <c r="D31" s="240">
        <v>56</v>
      </c>
      <c r="E31" s="240">
        <f>D31*5000</f>
        <v>280000</v>
      </c>
    </row>
    <row r="32" spans="1:5" ht="19.05" customHeight="1">
      <c r="A32" s="321"/>
      <c r="B32" s="245" t="s">
        <v>220</v>
      </c>
      <c r="C32" s="246">
        <v>1</v>
      </c>
      <c r="D32" s="19">
        <v>1</v>
      </c>
      <c r="E32" s="19">
        <v>10000</v>
      </c>
    </row>
    <row r="33" spans="1:5" ht="19.05" customHeight="1">
      <c r="A33" s="321"/>
      <c r="B33" s="151" t="s">
        <v>219</v>
      </c>
      <c r="C33" s="24">
        <f>SUM(C28:C32)</f>
        <v>1437</v>
      </c>
      <c r="D33" s="24">
        <f>SUM(D28:D32)</f>
        <v>2648</v>
      </c>
      <c r="E33" s="24">
        <f>SUM(E28:E32)</f>
        <v>30180000</v>
      </c>
    </row>
    <row r="34" spans="1:5" ht="19.05" customHeight="1">
      <c r="A34" s="321" t="s">
        <v>100</v>
      </c>
      <c r="B34" s="242" t="s">
        <v>223</v>
      </c>
      <c r="C34" s="322">
        <v>998</v>
      </c>
      <c r="D34" s="153">
        <v>294</v>
      </c>
      <c r="E34" s="153">
        <f>D34*15000</f>
        <v>4410000</v>
      </c>
    </row>
    <row r="35" spans="1:5" ht="19.05" customHeight="1">
      <c r="A35" s="321"/>
      <c r="B35" s="248" t="s">
        <v>222</v>
      </c>
      <c r="C35" s="323"/>
      <c r="D35" s="18">
        <v>1540</v>
      </c>
      <c r="E35" s="18">
        <v>16720000</v>
      </c>
    </row>
    <row r="36" spans="1:5" ht="19.05" customHeight="1">
      <c r="A36" s="321"/>
      <c r="B36" s="238" t="s">
        <v>230</v>
      </c>
      <c r="C36" s="240">
        <v>401</v>
      </c>
      <c r="D36" s="250">
        <v>749</v>
      </c>
      <c r="E36" s="240">
        <v>8635000</v>
      </c>
    </row>
    <row r="37" spans="1:5" ht="19.05" customHeight="1">
      <c r="A37" s="321"/>
      <c r="B37" s="248" t="s">
        <v>221</v>
      </c>
      <c r="C37" s="240">
        <v>33</v>
      </c>
      <c r="D37" s="249">
        <v>52</v>
      </c>
      <c r="E37" s="18">
        <f>D37*5000</f>
        <v>260000</v>
      </c>
    </row>
    <row r="38" spans="1:5" ht="19.05" customHeight="1">
      <c r="A38" s="321"/>
      <c r="B38" s="245" t="s">
        <v>220</v>
      </c>
      <c r="C38" s="19">
        <v>1</v>
      </c>
      <c r="D38" s="246">
        <v>1</v>
      </c>
      <c r="E38" s="246">
        <v>10000</v>
      </c>
    </row>
    <row r="39" spans="1:5" ht="19.05" customHeight="1">
      <c r="A39" s="321"/>
      <c r="B39" s="151" t="s">
        <v>219</v>
      </c>
      <c r="C39" s="24">
        <f>SUM(C34:C38)</f>
        <v>1433</v>
      </c>
      <c r="D39" s="24">
        <f>SUM(D34:D38)</f>
        <v>2636</v>
      </c>
      <c r="E39" s="24">
        <f>SUM(E34:E38)</f>
        <v>30035000</v>
      </c>
    </row>
    <row r="40" spans="1:5" ht="15.6" customHeight="1">
      <c r="E40" s="124" t="s">
        <v>218</v>
      </c>
    </row>
  </sheetData>
  <mergeCells count="13">
    <mergeCell ref="A16:A21"/>
    <mergeCell ref="C16:C17"/>
    <mergeCell ref="A1:E1"/>
    <mergeCell ref="A4:A9"/>
    <mergeCell ref="C4:C5"/>
    <mergeCell ref="A10:A15"/>
    <mergeCell ref="C10:C11"/>
    <mergeCell ref="A22:A27"/>
    <mergeCell ref="C22:C23"/>
    <mergeCell ref="A28:A33"/>
    <mergeCell ref="C28:C29"/>
    <mergeCell ref="A34:A39"/>
    <mergeCell ref="C34:C3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4125F-1833-4A3F-8858-EBF58522A481}">
  <dimension ref="A1:I17"/>
  <sheetViews>
    <sheetView view="pageBreakPreview" topLeftCell="A5" zoomScale="90" zoomScaleNormal="80" zoomScaleSheetLayoutView="90" workbookViewId="0">
      <selection activeCell="J13" sqref="J13"/>
    </sheetView>
  </sheetViews>
  <sheetFormatPr defaultColWidth="9" defaultRowHeight="27" customHeight="1"/>
  <cols>
    <col min="1" max="1" width="21.77734375" style="94" customWidth="1"/>
    <col min="2" max="2" width="17.21875" style="94" customWidth="1"/>
    <col min="3" max="3" width="21.77734375" style="57" customWidth="1"/>
    <col min="4" max="4" width="11.44140625" style="57" customWidth="1"/>
    <col min="5" max="5" width="11.21875" style="57" customWidth="1"/>
    <col min="6" max="9" width="11.109375" style="57" bestFit="1" customWidth="1"/>
    <col min="10" max="16384" width="9" style="57"/>
  </cols>
  <sheetData>
    <row r="1" spans="1:9" ht="27" customHeight="1">
      <c r="A1" s="326" t="s">
        <v>202</v>
      </c>
      <c r="B1" s="326"/>
      <c r="C1" s="326"/>
      <c r="D1" s="326"/>
      <c r="E1" s="326"/>
      <c r="F1" s="326"/>
      <c r="G1" s="326"/>
      <c r="H1" s="326"/>
      <c r="I1" s="326"/>
    </row>
    <row r="2" spans="1:9" ht="17.399999999999999" customHeight="1" thickBot="1">
      <c r="A2" s="255" t="s">
        <v>303</v>
      </c>
      <c r="I2" s="81" t="s">
        <v>302</v>
      </c>
    </row>
    <row r="3" spans="1:9" ht="27" customHeight="1" thickBot="1">
      <c r="A3" s="327"/>
      <c r="B3" s="328"/>
      <c r="C3" s="329"/>
      <c r="D3" s="206" t="s">
        <v>95</v>
      </c>
      <c r="E3" s="95" t="s">
        <v>123</v>
      </c>
      <c r="F3" s="95" t="s">
        <v>185</v>
      </c>
      <c r="G3" s="95" t="s">
        <v>186</v>
      </c>
      <c r="H3" s="95" t="s">
        <v>187</v>
      </c>
      <c r="I3" s="96" t="s">
        <v>188</v>
      </c>
    </row>
    <row r="4" spans="1:9" ht="27" customHeight="1">
      <c r="A4" s="330" t="s">
        <v>294</v>
      </c>
      <c r="B4" s="332" t="s">
        <v>204</v>
      </c>
      <c r="C4" s="333"/>
      <c r="D4" s="207">
        <v>16</v>
      </c>
      <c r="E4" s="208">
        <v>24</v>
      </c>
      <c r="F4" s="208">
        <v>23</v>
      </c>
      <c r="G4" s="208">
        <v>21</v>
      </c>
      <c r="H4" s="208">
        <v>34</v>
      </c>
      <c r="I4" s="209">
        <v>41</v>
      </c>
    </row>
    <row r="5" spans="1:9" ht="27" customHeight="1">
      <c r="A5" s="331"/>
      <c r="B5" s="334" t="s">
        <v>211</v>
      </c>
      <c r="C5" s="210" t="s">
        <v>205</v>
      </c>
      <c r="D5" s="211">
        <v>398</v>
      </c>
      <c r="E5" s="212">
        <v>391</v>
      </c>
      <c r="F5" s="212">
        <v>316</v>
      </c>
      <c r="G5" s="212">
        <v>297</v>
      </c>
      <c r="H5" s="212">
        <v>267</v>
      </c>
      <c r="I5" s="210">
        <v>238</v>
      </c>
    </row>
    <row r="6" spans="1:9" ht="27" customHeight="1">
      <c r="A6" s="331"/>
      <c r="B6" s="334"/>
      <c r="C6" s="210" t="s">
        <v>206</v>
      </c>
      <c r="D6" s="211">
        <v>15</v>
      </c>
      <c r="E6" s="212">
        <v>0</v>
      </c>
      <c r="F6" s="212">
        <v>0</v>
      </c>
      <c r="G6" s="212">
        <v>0</v>
      </c>
      <c r="H6" s="212">
        <v>0</v>
      </c>
      <c r="I6" s="210">
        <v>0</v>
      </c>
    </row>
    <row r="7" spans="1:9" ht="27" customHeight="1">
      <c r="A7" s="331"/>
      <c r="B7" s="334"/>
      <c r="C7" s="210" t="s">
        <v>207</v>
      </c>
      <c r="D7" s="211">
        <v>5</v>
      </c>
      <c r="E7" s="212">
        <v>3</v>
      </c>
      <c r="F7" s="212">
        <v>3</v>
      </c>
      <c r="G7" s="212">
        <v>2</v>
      </c>
      <c r="H7" s="212">
        <v>8</v>
      </c>
      <c r="I7" s="210">
        <v>8</v>
      </c>
    </row>
    <row r="8" spans="1:9" ht="27" customHeight="1">
      <c r="A8" s="331"/>
      <c r="B8" s="334" t="s">
        <v>212</v>
      </c>
      <c r="C8" s="210" t="s">
        <v>205</v>
      </c>
      <c r="D8" s="211">
        <v>647</v>
      </c>
      <c r="E8" s="212">
        <v>794</v>
      </c>
      <c r="F8" s="212">
        <v>635</v>
      </c>
      <c r="G8" s="212">
        <v>609</v>
      </c>
      <c r="H8" s="212">
        <v>756</v>
      </c>
      <c r="I8" s="210">
        <v>786</v>
      </c>
    </row>
    <row r="9" spans="1:9" ht="27" customHeight="1">
      <c r="A9" s="331"/>
      <c r="B9" s="334"/>
      <c r="C9" s="210" t="s">
        <v>208</v>
      </c>
      <c r="D9" s="211">
        <v>0</v>
      </c>
      <c r="E9" s="212">
        <v>0</v>
      </c>
      <c r="F9" s="212">
        <v>0</v>
      </c>
      <c r="G9" s="212">
        <v>0</v>
      </c>
      <c r="H9" s="212">
        <v>0</v>
      </c>
      <c r="I9" s="210">
        <v>0</v>
      </c>
    </row>
    <row r="10" spans="1:9" ht="27" customHeight="1">
      <c r="A10" s="331"/>
      <c r="B10" s="334"/>
      <c r="C10" s="210" t="s">
        <v>207</v>
      </c>
      <c r="D10" s="211">
        <v>20</v>
      </c>
      <c r="E10" s="212">
        <v>22</v>
      </c>
      <c r="F10" s="212">
        <v>23</v>
      </c>
      <c r="G10" s="212">
        <v>24</v>
      </c>
      <c r="H10" s="212">
        <v>38</v>
      </c>
      <c r="I10" s="210">
        <v>57</v>
      </c>
    </row>
    <row r="11" spans="1:9" ht="27" customHeight="1">
      <c r="A11" s="331"/>
      <c r="B11" s="334" t="s">
        <v>296</v>
      </c>
      <c r="C11" s="335"/>
      <c r="D11" s="211">
        <v>1308</v>
      </c>
      <c r="E11" s="212">
        <v>2383</v>
      </c>
      <c r="F11" s="212">
        <v>584</v>
      </c>
      <c r="G11" s="212">
        <v>1685</v>
      </c>
      <c r="H11" s="212">
        <v>743</v>
      </c>
      <c r="I11" s="210">
        <v>1063</v>
      </c>
    </row>
    <row r="12" spans="1:9" ht="27" customHeight="1">
      <c r="A12" s="331" t="s">
        <v>209</v>
      </c>
      <c r="B12" s="340" t="s">
        <v>297</v>
      </c>
      <c r="C12" s="341"/>
      <c r="D12" s="211">
        <v>458</v>
      </c>
      <c r="E12" s="212">
        <v>659</v>
      </c>
      <c r="F12" s="212">
        <v>566</v>
      </c>
      <c r="G12" s="212">
        <v>564</v>
      </c>
      <c r="H12" s="212">
        <v>658</v>
      </c>
      <c r="I12" s="210">
        <v>648</v>
      </c>
    </row>
    <row r="13" spans="1:9" ht="27" customHeight="1">
      <c r="A13" s="331"/>
      <c r="B13" s="340" t="s">
        <v>210</v>
      </c>
      <c r="C13" s="341"/>
      <c r="D13" s="211">
        <v>85</v>
      </c>
      <c r="E13" s="212">
        <v>337</v>
      </c>
      <c r="F13" s="212">
        <v>951</v>
      </c>
      <c r="G13" s="212">
        <v>992</v>
      </c>
      <c r="H13" s="212">
        <v>810</v>
      </c>
      <c r="I13" s="210">
        <v>683</v>
      </c>
    </row>
    <row r="14" spans="1:9" ht="27" customHeight="1">
      <c r="A14" s="336" t="s">
        <v>233</v>
      </c>
      <c r="B14" s="338" t="s">
        <v>231</v>
      </c>
      <c r="C14" s="339"/>
      <c r="D14" s="207">
        <v>0</v>
      </c>
      <c r="E14" s="208">
        <v>0</v>
      </c>
      <c r="F14" s="208">
        <v>0</v>
      </c>
      <c r="G14" s="208">
        <v>0</v>
      </c>
      <c r="H14" s="208">
        <v>0</v>
      </c>
      <c r="I14" s="209">
        <v>0</v>
      </c>
    </row>
    <row r="15" spans="1:9" ht="27" customHeight="1">
      <c r="A15" s="336"/>
      <c r="B15" s="340" t="s">
        <v>232</v>
      </c>
      <c r="C15" s="341"/>
      <c r="D15" s="213">
        <v>70</v>
      </c>
      <c r="E15" s="214">
        <v>50</v>
      </c>
      <c r="F15" s="214">
        <v>0</v>
      </c>
      <c r="G15" s="214">
        <v>0</v>
      </c>
      <c r="H15" s="214">
        <v>0</v>
      </c>
      <c r="I15" s="215">
        <v>0</v>
      </c>
    </row>
    <row r="16" spans="1:9" ht="27" customHeight="1" thickBot="1">
      <c r="A16" s="337"/>
      <c r="B16" s="342" t="s">
        <v>295</v>
      </c>
      <c r="C16" s="343"/>
      <c r="D16" s="216">
        <v>143</v>
      </c>
      <c r="E16" s="217">
        <v>50</v>
      </c>
      <c r="F16" s="217">
        <v>25</v>
      </c>
      <c r="G16" s="217">
        <v>6</v>
      </c>
      <c r="H16" s="217">
        <v>694</v>
      </c>
      <c r="I16" s="218">
        <v>223</v>
      </c>
    </row>
    <row r="17" spans="9:9" ht="21.6" customHeight="1">
      <c r="I17" s="81" t="s">
        <v>238</v>
      </c>
    </row>
  </sheetData>
  <mergeCells count="14">
    <mergeCell ref="A14:A16"/>
    <mergeCell ref="B14:C14"/>
    <mergeCell ref="B15:C15"/>
    <mergeCell ref="B16:C16"/>
    <mergeCell ref="A12:A13"/>
    <mergeCell ref="B12:C12"/>
    <mergeCell ref="B13:C13"/>
    <mergeCell ref="A1:I1"/>
    <mergeCell ref="A3:C3"/>
    <mergeCell ref="A4:A11"/>
    <mergeCell ref="B4:C4"/>
    <mergeCell ref="B5:B7"/>
    <mergeCell ref="B8:B10"/>
    <mergeCell ref="B11:C11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9517E-79C4-495C-BCA5-E30D067F821F}">
  <dimension ref="A1:H12"/>
  <sheetViews>
    <sheetView view="pageBreakPreview" zoomScaleNormal="85" zoomScaleSheetLayoutView="100" workbookViewId="0">
      <selection activeCell="E9" sqref="E9"/>
    </sheetView>
  </sheetViews>
  <sheetFormatPr defaultColWidth="9" defaultRowHeight="32.25" customHeight="1"/>
  <cols>
    <col min="1" max="1" width="13.21875" style="34" customWidth="1"/>
    <col min="2" max="2" width="22.109375" style="219" customWidth="1"/>
    <col min="3" max="8" width="13.77734375" style="34" customWidth="1"/>
    <col min="9" max="16384" width="9" style="34"/>
  </cols>
  <sheetData>
    <row r="1" spans="1:8" ht="28.8" customHeight="1">
      <c r="A1" s="296" t="s">
        <v>213</v>
      </c>
      <c r="B1" s="296"/>
      <c r="C1" s="296"/>
      <c r="D1" s="296"/>
      <c r="E1" s="296"/>
      <c r="F1" s="296"/>
      <c r="G1" s="296"/>
      <c r="H1" s="296"/>
    </row>
    <row r="2" spans="1:8" ht="18" customHeight="1">
      <c r="A2" s="256" t="s">
        <v>304</v>
      </c>
      <c r="H2" s="81" t="s">
        <v>302</v>
      </c>
    </row>
    <row r="3" spans="1:8" ht="24" customHeight="1">
      <c r="A3" s="271"/>
      <c r="B3" s="347"/>
      <c r="C3" s="37" t="s">
        <v>95</v>
      </c>
      <c r="D3" s="37" t="s">
        <v>123</v>
      </c>
      <c r="E3" s="37" t="s">
        <v>185</v>
      </c>
      <c r="F3" s="37" t="s">
        <v>186</v>
      </c>
      <c r="G3" s="37" t="s">
        <v>187</v>
      </c>
      <c r="H3" s="37" t="s">
        <v>188</v>
      </c>
    </row>
    <row r="4" spans="1:8" ht="28.2" customHeight="1">
      <c r="A4" s="348" t="s">
        <v>214</v>
      </c>
      <c r="B4" s="349"/>
      <c r="C4" s="5">
        <f>C5+C6+C7+C8</f>
        <v>74263179</v>
      </c>
      <c r="D4" s="5">
        <f>D5+D6+D7+D8</f>
        <v>81650084</v>
      </c>
      <c r="E4" s="5">
        <f t="shared" ref="E4:H4" si="0">E5+E6+E7+E8</f>
        <v>75277112</v>
      </c>
      <c r="F4" s="5">
        <f t="shared" si="0"/>
        <v>77811628</v>
      </c>
      <c r="G4" s="220">
        <f t="shared" si="0"/>
        <v>77791620</v>
      </c>
      <c r="H4" s="220">
        <f t="shared" si="0"/>
        <v>88088526</v>
      </c>
    </row>
    <row r="5" spans="1:8" ht="30" customHeight="1">
      <c r="A5" s="350"/>
      <c r="B5" s="221" t="s">
        <v>203</v>
      </c>
      <c r="C5" s="222">
        <v>39403980</v>
      </c>
      <c r="D5" s="222">
        <v>38539832</v>
      </c>
      <c r="E5" s="222">
        <v>31713578</v>
      </c>
      <c r="F5" s="222">
        <v>35145325</v>
      </c>
      <c r="G5" s="222">
        <v>32459995</v>
      </c>
      <c r="H5" s="222">
        <v>37215571</v>
      </c>
    </row>
    <row r="6" spans="1:8" ht="30" customHeight="1">
      <c r="A6" s="350"/>
      <c r="B6" s="223" t="s">
        <v>299</v>
      </c>
      <c r="C6" s="224">
        <v>17553124</v>
      </c>
      <c r="D6" s="224">
        <v>21964766</v>
      </c>
      <c r="E6" s="224">
        <v>21817455</v>
      </c>
      <c r="F6" s="224">
        <v>19209813</v>
      </c>
      <c r="G6" s="224">
        <v>20840601</v>
      </c>
      <c r="H6" s="224">
        <v>23118018</v>
      </c>
    </row>
    <row r="7" spans="1:8" ht="30" customHeight="1">
      <c r="A7" s="350"/>
      <c r="B7" s="223" t="s">
        <v>300</v>
      </c>
      <c r="C7" s="224">
        <v>16253934</v>
      </c>
      <c r="D7" s="224">
        <v>20530075</v>
      </c>
      <c r="E7" s="224">
        <v>21068919</v>
      </c>
      <c r="F7" s="224">
        <v>20493422</v>
      </c>
      <c r="G7" s="224">
        <v>22345212</v>
      </c>
      <c r="H7" s="224">
        <v>25663000</v>
      </c>
    </row>
    <row r="8" spans="1:8" ht="30" customHeight="1">
      <c r="A8" s="350"/>
      <c r="B8" s="225" t="s">
        <v>216</v>
      </c>
      <c r="C8" s="226">
        <v>1052141</v>
      </c>
      <c r="D8" s="226">
        <v>615411</v>
      </c>
      <c r="E8" s="226">
        <v>677160</v>
      </c>
      <c r="F8" s="226">
        <v>2963068</v>
      </c>
      <c r="G8" s="226">
        <v>2145812</v>
      </c>
      <c r="H8" s="226">
        <v>2091937</v>
      </c>
    </row>
    <row r="9" spans="1:8" ht="30" customHeight="1">
      <c r="A9" s="344" t="s">
        <v>298</v>
      </c>
      <c r="B9" s="221" t="s">
        <v>236</v>
      </c>
      <c r="C9" s="232">
        <v>0</v>
      </c>
      <c r="D9" s="233">
        <v>0</v>
      </c>
      <c r="E9" s="234">
        <v>0</v>
      </c>
      <c r="F9" s="222">
        <v>0</v>
      </c>
      <c r="G9" s="222">
        <v>0</v>
      </c>
      <c r="H9" s="222">
        <v>0</v>
      </c>
    </row>
    <row r="10" spans="1:8" ht="30" customHeight="1">
      <c r="A10" s="345"/>
      <c r="B10" s="223" t="s">
        <v>301</v>
      </c>
      <c r="C10" s="227">
        <v>1032571</v>
      </c>
      <c r="D10" s="228">
        <v>243870</v>
      </c>
      <c r="E10" s="229">
        <v>0</v>
      </c>
      <c r="F10" s="224">
        <v>0</v>
      </c>
      <c r="G10" s="224">
        <v>0</v>
      </c>
      <c r="H10" s="224">
        <v>0</v>
      </c>
    </row>
    <row r="11" spans="1:8" ht="30" customHeight="1">
      <c r="A11" s="346"/>
      <c r="B11" s="230" t="s">
        <v>215</v>
      </c>
      <c r="C11" s="226">
        <v>19570</v>
      </c>
      <c r="D11" s="226">
        <v>371541</v>
      </c>
      <c r="E11" s="226">
        <v>677160</v>
      </c>
      <c r="F11" s="226">
        <v>2963068</v>
      </c>
      <c r="G11" s="226">
        <v>2145812</v>
      </c>
      <c r="H11" s="226">
        <v>2091937</v>
      </c>
    </row>
    <row r="12" spans="1:8" ht="16.8" customHeight="1">
      <c r="A12" s="231"/>
      <c r="B12" s="231"/>
      <c r="C12" s="231"/>
      <c r="D12" s="231"/>
      <c r="E12" s="231"/>
      <c r="F12" s="231"/>
      <c r="G12" s="231"/>
      <c r="H12" s="81" t="s">
        <v>176</v>
      </c>
    </row>
  </sheetData>
  <mergeCells count="5">
    <mergeCell ref="A9:A11"/>
    <mergeCell ref="A1:H1"/>
    <mergeCell ref="A3:B3"/>
    <mergeCell ref="A4:B4"/>
    <mergeCell ref="A5:A8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3C091-A10D-45A4-9AF4-D08509BD45E2}">
  <dimension ref="A1:G25"/>
  <sheetViews>
    <sheetView view="pageBreakPreview" topLeftCell="A13" zoomScaleNormal="100" zoomScaleSheetLayoutView="100" workbookViewId="0">
      <selection activeCell="E22" sqref="E22"/>
    </sheetView>
  </sheetViews>
  <sheetFormatPr defaultColWidth="9" defaultRowHeight="13.2"/>
  <cols>
    <col min="1" max="1" width="9" style="1"/>
    <col min="2" max="2" width="7.6640625" style="1" customWidth="1"/>
    <col min="3" max="3" width="16.21875" style="1" customWidth="1"/>
    <col min="4" max="4" width="11.33203125" style="1" customWidth="1"/>
    <col min="5" max="5" width="16.109375" style="1" customWidth="1"/>
    <col min="6" max="6" width="9.88671875" style="1" bestFit="1" customWidth="1"/>
    <col min="7" max="7" width="7.44140625" style="1" customWidth="1"/>
    <col min="8" max="16384" width="9" style="1"/>
  </cols>
  <sheetData>
    <row r="1" spans="1:7" ht="19.2">
      <c r="A1" s="257" t="s">
        <v>103</v>
      </c>
      <c r="B1" s="257"/>
      <c r="C1" s="257"/>
      <c r="D1" s="257"/>
      <c r="E1" s="257"/>
      <c r="F1" s="257"/>
      <c r="G1" s="257"/>
    </row>
    <row r="2" spans="1:7" ht="19.95" customHeight="1">
      <c r="E2" s="20"/>
      <c r="F2" s="21"/>
      <c r="G2" s="22"/>
    </row>
    <row r="3" spans="1:7" ht="19.95" customHeight="1">
      <c r="A3" s="259" t="s">
        <v>7</v>
      </c>
      <c r="B3" s="259" t="s">
        <v>8</v>
      </c>
      <c r="C3" s="260" t="s">
        <v>9</v>
      </c>
      <c r="D3" s="23" t="s">
        <v>10</v>
      </c>
      <c r="E3" s="261" t="s">
        <v>12</v>
      </c>
      <c r="F3" s="259" t="s">
        <v>13</v>
      </c>
      <c r="G3" s="259" t="s">
        <v>14</v>
      </c>
    </row>
    <row r="4" spans="1:7" ht="19.95" customHeight="1">
      <c r="A4" s="259"/>
      <c r="B4" s="259"/>
      <c r="C4" s="260"/>
      <c r="D4" s="14" t="s">
        <v>11</v>
      </c>
      <c r="E4" s="261"/>
      <c r="F4" s="259"/>
      <c r="G4" s="259"/>
    </row>
    <row r="5" spans="1:7" ht="19.95" customHeight="1">
      <c r="A5" s="8" t="s">
        <v>15</v>
      </c>
      <c r="B5" s="9">
        <v>289</v>
      </c>
      <c r="C5" s="9">
        <v>37868000</v>
      </c>
      <c r="D5" s="17">
        <f>C5/B5</f>
        <v>131031.14186851212</v>
      </c>
      <c r="E5" s="9">
        <v>36589500</v>
      </c>
      <c r="F5" s="27">
        <f>E5/C5*100</f>
        <v>96.623798457800774</v>
      </c>
      <c r="G5" s="9">
        <v>26</v>
      </c>
    </row>
    <row r="6" spans="1:7" ht="19.95" customHeight="1">
      <c r="A6" s="11" t="s">
        <v>16</v>
      </c>
      <c r="B6" s="12">
        <v>251</v>
      </c>
      <c r="C6" s="12">
        <v>27068500</v>
      </c>
      <c r="D6" s="18">
        <f t="shared" ref="D6:D23" si="0">C6/B6</f>
        <v>107842.62948207172</v>
      </c>
      <c r="E6" s="12">
        <v>25318626</v>
      </c>
      <c r="F6" s="28">
        <f t="shared" ref="F6:F24" si="1">E6/C6*100</f>
        <v>93.535386149952899</v>
      </c>
      <c r="G6" s="12">
        <v>13</v>
      </c>
    </row>
    <row r="7" spans="1:7" ht="19.95" customHeight="1">
      <c r="A7" s="11" t="s">
        <v>17</v>
      </c>
      <c r="B7" s="12">
        <v>236</v>
      </c>
      <c r="C7" s="12">
        <v>23594300</v>
      </c>
      <c r="D7" s="18">
        <f t="shared" si="0"/>
        <v>99975.847457627126</v>
      </c>
      <c r="E7" s="12">
        <v>22154200</v>
      </c>
      <c r="F7" s="28">
        <f>E7/C7*100</f>
        <v>93.89640718309083</v>
      </c>
      <c r="G7" s="12">
        <v>18</v>
      </c>
    </row>
    <row r="8" spans="1:7" ht="19.95" customHeight="1">
      <c r="A8" s="11" t="s">
        <v>18</v>
      </c>
      <c r="B8" s="12">
        <v>129</v>
      </c>
      <c r="C8" s="12">
        <v>12080900</v>
      </c>
      <c r="D8" s="18">
        <f t="shared" si="0"/>
        <v>93650.387596899222</v>
      </c>
      <c r="E8" s="12">
        <v>11651000</v>
      </c>
      <c r="F8" s="28">
        <f t="shared" si="1"/>
        <v>96.441490286319734</v>
      </c>
      <c r="G8" s="12">
        <v>6</v>
      </c>
    </row>
    <row r="9" spans="1:7" ht="19.95" customHeight="1">
      <c r="A9" s="11" t="s">
        <v>19</v>
      </c>
      <c r="B9" s="12">
        <v>149</v>
      </c>
      <c r="C9" s="12">
        <v>15346900</v>
      </c>
      <c r="D9" s="18">
        <f t="shared" si="0"/>
        <v>102999.32885906041</v>
      </c>
      <c r="E9" s="12">
        <v>14746330</v>
      </c>
      <c r="F9" s="28">
        <f t="shared" si="1"/>
        <v>96.086701548847003</v>
      </c>
      <c r="G9" s="12">
        <v>11</v>
      </c>
    </row>
    <row r="10" spans="1:7" ht="19.95" customHeight="1">
      <c r="A10" s="11" t="s">
        <v>20</v>
      </c>
      <c r="B10" s="12">
        <v>908</v>
      </c>
      <c r="C10" s="12">
        <v>106348300</v>
      </c>
      <c r="D10" s="18">
        <f t="shared" si="0"/>
        <v>117123.67841409691</v>
      </c>
      <c r="E10" s="12">
        <v>102796194</v>
      </c>
      <c r="F10" s="28">
        <f t="shared" si="1"/>
        <v>96.659931564491401</v>
      </c>
      <c r="G10" s="12">
        <v>62</v>
      </c>
    </row>
    <row r="11" spans="1:7" ht="19.95" customHeight="1">
      <c r="A11" s="11" t="s">
        <v>27</v>
      </c>
      <c r="B11" s="12">
        <v>42</v>
      </c>
      <c r="C11" s="12">
        <v>3480800</v>
      </c>
      <c r="D11" s="18">
        <f t="shared" si="0"/>
        <v>82876.190476190473</v>
      </c>
      <c r="E11" s="12">
        <v>3136400</v>
      </c>
      <c r="F11" s="28">
        <f t="shared" si="1"/>
        <v>90.1057228223397</v>
      </c>
      <c r="G11" s="12">
        <v>4</v>
      </c>
    </row>
    <row r="12" spans="1:7" ht="19.95" customHeight="1">
      <c r="A12" s="11" t="s">
        <v>21</v>
      </c>
      <c r="B12" s="12">
        <v>152</v>
      </c>
      <c r="C12" s="12">
        <v>18876400</v>
      </c>
      <c r="D12" s="18">
        <f t="shared" si="0"/>
        <v>124186.84210526316</v>
      </c>
      <c r="E12" s="12">
        <v>18512800</v>
      </c>
      <c r="F12" s="28">
        <f t="shared" si="1"/>
        <v>98.073785255663154</v>
      </c>
      <c r="G12" s="12">
        <v>11</v>
      </c>
    </row>
    <row r="13" spans="1:7" ht="19.95" customHeight="1">
      <c r="A13" s="11" t="s">
        <v>22</v>
      </c>
      <c r="B13" s="12">
        <v>63</v>
      </c>
      <c r="C13" s="12">
        <v>10433400</v>
      </c>
      <c r="D13" s="18">
        <f t="shared" si="0"/>
        <v>165609.52380952382</v>
      </c>
      <c r="E13" s="12">
        <v>10291800</v>
      </c>
      <c r="F13" s="28">
        <f t="shared" si="1"/>
        <v>98.642820173673002</v>
      </c>
      <c r="G13" s="12">
        <v>4</v>
      </c>
    </row>
    <row r="14" spans="1:7" ht="19.95" customHeight="1">
      <c r="A14" s="11" t="s">
        <v>23</v>
      </c>
      <c r="B14" s="12">
        <v>80</v>
      </c>
      <c r="C14" s="12">
        <v>9794800</v>
      </c>
      <c r="D14" s="18">
        <f t="shared" si="0"/>
        <v>122435</v>
      </c>
      <c r="E14" s="12">
        <v>9535300</v>
      </c>
      <c r="F14" s="28">
        <f t="shared" si="1"/>
        <v>97.350635030832692</v>
      </c>
      <c r="G14" s="12">
        <v>5</v>
      </c>
    </row>
    <row r="15" spans="1:7" ht="19.95" customHeight="1">
      <c r="A15" s="11" t="s">
        <v>24</v>
      </c>
      <c r="B15" s="12">
        <v>347</v>
      </c>
      <c r="C15" s="12">
        <v>44997500</v>
      </c>
      <c r="D15" s="18">
        <f t="shared" si="0"/>
        <v>129675.79250720461</v>
      </c>
      <c r="E15" s="12">
        <v>42926900</v>
      </c>
      <c r="F15" s="28">
        <f t="shared" si="1"/>
        <v>95.398411022834608</v>
      </c>
      <c r="G15" s="12">
        <v>19</v>
      </c>
    </row>
    <row r="16" spans="1:7" ht="19.95" customHeight="1">
      <c r="A16" s="11" t="s">
        <v>25</v>
      </c>
      <c r="B16" s="12">
        <v>107</v>
      </c>
      <c r="C16" s="12">
        <v>11581600</v>
      </c>
      <c r="D16" s="18">
        <f t="shared" si="0"/>
        <v>108239.2523364486</v>
      </c>
      <c r="E16" s="12">
        <v>10957600</v>
      </c>
      <c r="F16" s="28">
        <f t="shared" si="1"/>
        <v>94.612143399875663</v>
      </c>
      <c r="G16" s="12">
        <v>8</v>
      </c>
    </row>
    <row r="17" spans="1:7" ht="19.95" customHeight="1">
      <c r="A17" s="11" t="s">
        <v>26</v>
      </c>
      <c r="B17" s="12">
        <v>79</v>
      </c>
      <c r="C17" s="12">
        <v>8097000</v>
      </c>
      <c r="D17" s="18">
        <f t="shared" si="0"/>
        <v>102493.67088607595</v>
      </c>
      <c r="E17" s="12">
        <v>8037728</v>
      </c>
      <c r="F17" s="28">
        <f t="shared" si="1"/>
        <v>99.267975793503766</v>
      </c>
      <c r="G17" s="12">
        <v>3</v>
      </c>
    </row>
    <row r="18" spans="1:7" ht="19.95" customHeight="1">
      <c r="A18" s="11" t="s">
        <v>28</v>
      </c>
      <c r="B18" s="12">
        <v>67</v>
      </c>
      <c r="C18" s="12">
        <v>3529600</v>
      </c>
      <c r="D18" s="18">
        <f t="shared" si="0"/>
        <v>52680.59701492537</v>
      </c>
      <c r="E18" s="12">
        <v>3453800</v>
      </c>
      <c r="F18" s="28">
        <f t="shared" si="1"/>
        <v>97.852447869446962</v>
      </c>
      <c r="G18" s="12">
        <v>7</v>
      </c>
    </row>
    <row r="19" spans="1:7" ht="19.95" customHeight="1">
      <c r="A19" s="11" t="s">
        <v>29</v>
      </c>
      <c r="B19" s="12">
        <v>174</v>
      </c>
      <c r="C19" s="12">
        <v>21180800</v>
      </c>
      <c r="D19" s="18">
        <f t="shared" si="0"/>
        <v>121728.7356321839</v>
      </c>
      <c r="E19" s="12">
        <v>21601000</v>
      </c>
      <c r="F19" s="28">
        <f t="shared" si="1"/>
        <v>101.98387218613082</v>
      </c>
      <c r="G19" s="12">
        <v>6</v>
      </c>
    </row>
    <row r="20" spans="1:7" ht="19.95" customHeight="1">
      <c r="A20" s="11" t="s">
        <v>101</v>
      </c>
      <c r="B20" s="12">
        <v>130</v>
      </c>
      <c r="C20" s="12">
        <v>23140400</v>
      </c>
      <c r="D20" s="18">
        <f t="shared" si="0"/>
        <v>178003.07692307694</v>
      </c>
      <c r="E20" s="12">
        <v>20233800</v>
      </c>
      <c r="F20" s="28">
        <f t="shared" si="1"/>
        <v>87.439283677032378</v>
      </c>
      <c r="G20" s="12">
        <v>7</v>
      </c>
    </row>
    <row r="21" spans="1:7" ht="19.95" customHeight="1">
      <c r="A21" s="11" t="s">
        <v>102</v>
      </c>
      <c r="B21" s="12">
        <v>32</v>
      </c>
      <c r="C21" s="12">
        <v>697100</v>
      </c>
      <c r="D21" s="18">
        <f t="shared" si="0"/>
        <v>21784.375</v>
      </c>
      <c r="E21" s="12">
        <v>697100</v>
      </c>
      <c r="F21" s="28">
        <f t="shared" si="1"/>
        <v>100</v>
      </c>
      <c r="G21" s="12">
        <v>0</v>
      </c>
    </row>
    <row r="22" spans="1:7" ht="19.95" customHeight="1">
      <c r="A22" s="29" t="s">
        <v>75</v>
      </c>
      <c r="B22" s="12">
        <v>125</v>
      </c>
      <c r="C22" s="12">
        <v>4465000</v>
      </c>
      <c r="D22" s="18">
        <f t="shared" si="0"/>
        <v>35720</v>
      </c>
      <c r="E22" s="12">
        <v>4145900</v>
      </c>
      <c r="F22" s="28">
        <f t="shared" si="1"/>
        <v>92.853303471444576</v>
      </c>
      <c r="G22" s="12">
        <v>11</v>
      </c>
    </row>
    <row r="23" spans="1:7" ht="19.95" customHeight="1" thickBot="1">
      <c r="A23" s="30" t="s">
        <v>76</v>
      </c>
      <c r="B23" s="31">
        <v>55</v>
      </c>
      <c r="C23" s="31">
        <v>1390000</v>
      </c>
      <c r="D23" s="32">
        <f t="shared" si="0"/>
        <v>25272.727272727272</v>
      </c>
      <c r="E23" s="31">
        <v>778600</v>
      </c>
      <c r="F23" s="33">
        <f t="shared" si="1"/>
        <v>56.014388489208635</v>
      </c>
      <c r="G23" s="31">
        <v>10</v>
      </c>
    </row>
    <row r="24" spans="1:7" ht="19.95" customHeight="1" thickTop="1">
      <c r="A24" s="25" t="s">
        <v>30</v>
      </c>
      <c r="B24" s="19">
        <f>SUM(B5:B23)</f>
        <v>3415</v>
      </c>
      <c r="C24" s="19">
        <f>SUM(C5:C23)</f>
        <v>383971300</v>
      </c>
      <c r="D24" s="19">
        <f>C24/B24</f>
        <v>112436.69106881405</v>
      </c>
      <c r="E24" s="19">
        <f>SUM(E5:E23)</f>
        <v>367564578</v>
      </c>
      <c r="F24" s="26">
        <f t="shared" si="1"/>
        <v>95.727096790827858</v>
      </c>
      <c r="G24" s="19">
        <f>SUM(G5:G23)</f>
        <v>231</v>
      </c>
    </row>
    <row r="25" spans="1:7" ht="19.95" customHeight="1">
      <c r="G25" s="6" t="s">
        <v>4</v>
      </c>
    </row>
  </sheetData>
  <mergeCells count="7">
    <mergeCell ref="A1:G1"/>
    <mergeCell ref="A3:A4"/>
    <mergeCell ref="B3:B4"/>
    <mergeCell ref="C3:C4"/>
    <mergeCell ref="E3:E4"/>
    <mergeCell ref="F3:F4"/>
    <mergeCell ref="G3:G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4D206-7DA4-42DC-A6C8-C88415595A72}">
  <dimension ref="A1:T34"/>
  <sheetViews>
    <sheetView view="pageBreakPreview" zoomScaleNormal="60" zoomScaleSheetLayoutView="100" workbookViewId="0">
      <pane xSplit="2" ySplit="1" topLeftCell="E2" activePane="bottomRight" state="frozen"/>
      <selection pane="topRight" activeCell="C1" sqref="C1"/>
      <selection pane="bottomLeft" activeCell="A2" sqref="A2"/>
      <selection pane="bottomRight" sqref="A1:XFD1048576"/>
    </sheetView>
  </sheetViews>
  <sheetFormatPr defaultColWidth="9" defaultRowHeight="13.2"/>
  <cols>
    <col min="1" max="1" width="3.77734375" style="122" customWidth="1"/>
    <col min="2" max="2" width="17.6640625" style="122" bestFit="1" customWidth="1"/>
    <col min="3" max="4" width="10.88671875" style="122" bestFit="1" customWidth="1"/>
    <col min="5" max="5" width="9.33203125" style="122" bestFit="1" customWidth="1"/>
    <col min="6" max="6" width="10.88671875" style="122" bestFit="1" customWidth="1"/>
    <col min="7" max="7" width="13.33203125" style="122" bestFit="1" customWidth="1"/>
    <col min="8" max="8" width="9.33203125" style="122" bestFit="1" customWidth="1"/>
    <col min="9" max="10" width="10.88671875" style="122" bestFit="1" customWidth="1"/>
    <col min="11" max="11" width="9.33203125" style="122" bestFit="1" customWidth="1"/>
    <col min="12" max="13" width="10.88671875" style="122" bestFit="1" customWidth="1"/>
    <col min="14" max="14" width="10.6640625" style="122" customWidth="1"/>
    <col min="15" max="16" width="10.88671875" style="122" bestFit="1" customWidth="1"/>
    <col min="17" max="17" width="9.33203125" style="122" bestFit="1" customWidth="1"/>
    <col min="18" max="19" width="10.88671875" style="122" bestFit="1" customWidth="1"/>
    <col min="20" max="20" width="10.88671875" style="122" customWidth="1"/>
    <col min="21" max="256" width="9" style="122"/>
    <col min="257" max="257" width="3.77734375" style="122" customWidth="1"/>
    <col min="258" max="258" width="17.6640625" style="122" bestFit="1" customWidth="1"/>
    <col min="259" max="260" width="10.88671875" style="122" bestFit="1" customWidth="1"/>
    <col min="261" max="261" width="9.33203125" style="122" bestFit="1" customWidth="1"/>
    <col min="262" max="262" width="10.88671875" style="122" bestFit="1" customWidth="1"/>
    <col min="263" max="263" width="13.33203125" style="122" bestFit="1" customWidth="1"/>
    <col min="264" max="264" width="9.33203125" style="122" bestFit="1" customWidth="1"/>
    <col min="265" max="266" width="10.88671875" style="122" bestFit="1" customWidth="1"/>
    <col min="267" max="267" width="9.33203125" style="122" bestFit="1" customWidth="1"/>
    <col min="268" max="269" width="10.88671875" style="122" bestFit="1" customWidth="1"/>
    <col min="270" max="270" width="10.6640625" style="122" customWidth="1"/>
    <col min="271" max="272" width="10.88671875" style="122" bestFit="1" customWidth="1"/>
    <col min="273" max="273" width="9.33203125" style="122" bestFit="1" customWidth="1"/>
    <col min="274" max="275" width="10.88671875" style="122" bestFit="1" customWidth="1"/>
    <col min="276" max="276" width="10.88671875" style="122" customWidth="1"/>
    <col min="277" max="512" width="9" style="122"/>
    <col min="513" max="513" width="3.77734375" style="122" customWidth="1"/>
    <col min="514" max="514" width="17.6640625" style="122" bestFit="1" customWidth="1"/>
    <col min="515" max="516" width="10.88671875" style="122" bestFit="1" customWidth="1"/>
    <col min="517" max="517" width="9.33203125" style="122" bestFit="1" customWidth="1"/>
    <col min="518" max="518" width="10.88671875" style="122" bestFit="1" customWidth="1"/>
    <col min="519" max="519" width="13.33203125" style="122" bestFit="1" customWidth="1"/>
    <col min="520" max="520" width="9.33203125" style="122" bestFit="1" customWidth="1"/>
    <col min="521" max="522" width="10.88671875" style="122" bestFit="1" customWidth="1"/>
    <col min="523" max="523" width="9.33203125" style="122" bestFit="1" customWidth="1"/>
    <col min="524" max="525" width="10.88671875" style="122" bestFit="1" customWidth="1"/>
    <col min="526" max="526" width="10.6640625" style="122" customWidth="1"/>
    <col min="527" max="528" width="10.88671875" style="122" bestFit="1" customWidth="1"/>
    <col min="529" max="529" width="9.33203125" style="122" bestFit="1" customWidth="1"/>
    <col min="530" max="531" width="10.88671875" style="122" bestFit="1" customWidth="1"/>
    <col min="532" max="532" width="10.88671875" style="122" customWidth="1"/>
    <col min="533" max="768" width="9" style="122"/>
    <col min="769" max="769" width="3.77734375" style="122" customWidth="1"/>
    <col min="770" max="770" width="17.6640625" style="122" bestFit="1" customWidth="1"/>
    <col min="771" max="772" width="10.88671875" style="122" bestFit="1" customWidth="1"/>
    <col min="773" max="773" width="9.33203125" style="122" bestFit="1" customWidth="1"/>
    <col min="774" max="774" width="10.88671875" style="122" bestFit="1" customWidth="1"/>
    <col min="775" max="775" width="13.33203125" style="122" bestFit="1" customWidth="1"/>
    <col min="776" max="776" width="9.33203125" style="122" bestFit="1" customWidth="1"/>
    <col min="777" max="778" width="10.88671875" style="122" bestFit="1" customWidth="1"/>
    <col min="779" max="779" width="9.33203125" style="122" bestFit="1" customWidth="1"/>
    <col min="780" max="781" width="10.88671875" style="122" bestFit="1" customWidth="1"/>
    <col min="782" max="782" width="10.6640625" style="122" customWidth="1"/>
    <col min="783" max="784" width="10.88671875" style="122" bestFit="1" customWidth="1"/>
    <col min="785" max="785" width="9.33203125" style="122" bestFit="1" customWidth="1"/>
    <col min="786" max="787" width="10.88671875" style="122" bestFit="1" customWidth="1"/>
    <col min="788" max="788" width="10.88671875" style="122" customWidth="1"/>
    <col min="789" max="1024" width="9" style="122"/>
    <col min="1025" max="1025" width="3.77734375" style="122" customWidth="1"/>
    <col min="1026" max="1026" width="17.6640625" style="122" bestFit="1" customWidth="1"/>
    <col min="1027" max="1028" width="10.88671875" style="122" bestFit="1" customWidth="1"/>
    <col min="1029" max="1029" width="9.33203125" style="122" bestFit="1" customWidth="1"/>
    <col min="1030" max="1030" width="10.88671875" style="122" bestFit="1" customWidth="1"/>
    <col min="1031" max="1031" width="13.33203125" style="122" bestFit="1" customWidth="1"/>
    <col min="1032" max="1032" width="9.33203125" style="122" bestFit="1" customWidth="1"/>
    <col min="1033" max="1034" width="10.88671875" style="122" bestFit="1" customWidth="1"/>
    <col min="1035" max="1035" width="9.33203125" style="122" bestFit="1" customWidth="1"/>
    <col min="1036" max="1037" width="10.88671875" style="122" bestFit="1" customWidth="1"/>
    <col min="1038" max="1038" width="10.6640625" style="122" customWidth="1"/>
    <col min="1039" max="1040" width="10.88671875" style="122" bestFit="1" customWidth="1"/>
    <col min="1041" max="1041" width="9.33203125" style="122" bestFit="1" customWidth="1"/>
    <col min="1042" max="1043" width="10.88671875" style="122" bestFit="1" customWidth="1"/>
    <col min="1044" max="1044" width="10.88671875" style="122" customWidth="1"/>
    <col min="1045" max="1280" width="9" style="122"/>
    <col min="1281" max="1281" width="3.77734375" style="122" customWidth="1"/>
    <col min="1282" max="1282" width="17.6640625" style="122" bestFit="1" customWidth="1"/>
    <col min="1283" max="1284" width="10.88671875" style="122" bestFit="1" customWidth="1"/>
    <col min="1285" max="1285" width="9.33203125" style="122" bestFit="1" customWidth="1"/>
    <col min="1286" max="1286" width="10.88671875" style="122" bestFit="1" customWidth="1"/>
    <col min="1287" max="1287" width="13.33203125" style="122" bestFit="1" customWidth="1"/>
    <col min="1288" max="1288" width="9.33203125" style="122" bestFit="1" customWidth="1"/>
    <col min="1289" max="1290" width="10.88671875" style="122" bestFit="1" customWidth="1"/>
    <col min="1291" max="1291" width="9.33203125" style="122" bestFit="1" customWidth="1"/>
    <col min="1292" max="1293" width="10.88671875" style="122" bestFit="1" customWidth="1"/>
    <col min="1294" max="1294" width="10.6640625" style="122" customWidth="1"/>
    <col min="1295" max="1296" width="10.88671875" style="122" bestFit="1" customWidth="1"/>
    <col min="1297" max="1297" width="9.33203125" style="122" bestFit="1" customWidth="1"/>
    <col min="1298" max="1299" width="10.88671875" style="122" bestFit="1" customWidth="1"/>
    <col min="1300" max="1300" width="10.88671875" style="122" customWidth="1"/>
    <col min="1301" max="1536" width="9" style="122"/>
    <col min="1537" max="1537" width="3.77734375" style="122" customWidth="1"/>
    <col min="1538" max="1538" width="17.6640625" style="122" bestFit="1" customWidth="1"/>
    <col min="1539" max="1540" width="10.88671875" style="122" bestFit="1" customWidth="1"/>
    <col min="1541" max="1541" width="9.33203125" style="122" bestFit="1" customWidth="1"/>
    <col min="1542" max="1542" width="10.88671875" style="122" bestFit="1" customWidth="1"/>
    <col min="1543" max="1543" width="13.33203125" style="122" bestFit="1" customWidth="1"/>
    <col min="1544" max="1544" width="9.33203125" style="122" bestFit="1" customWidth="1"/>
    <col min="1545" max="1546" width="10.88671875" style="122" bestFit="1" customWidth="1"/>
    <col min="1547" max="1547" width="9.33203125" style="122" bestFit="1" customWidth="1"/>
    <col min="1548" max="1549" width="10.88671875" style="122" bestFit="1" customWidth="1"/>
    <col min="1550" max="1550" width="10.6640625" style="122" customWidth="1"/>
    <col min="1551" max="1552" width="10.88671875" style="122" bestFit="1" customWidth="1"/>
    <col min="1553" max="1553" width="9.33203125" style="122" bestFit="1" customWidth="1"/>
    <col min="1554" max="1555" width="10.88671875" style="122" bestFit="1" customWidth="1"/>
    <col min="1556" max="1556" width="10.88671875" style="122" customWidth="1"/>
    <col min="1557" max="1792" width="9" style="122"/>
    <col min="1793" max="1793" width="3.77734375" style="122" customWidth="1"/>
    <col min="1794" max="1794" width="17.6640625" style="122" bestFit="1" customWidth="1"/>
    <col min="1795" max="1796" width="10.88671875" style="122" bestFit="1" customWidth="1"/>
    <col min="1797" max="1797" width="9.33203125" style="122" bestFit="1" customWidth="1"/>
    <col min="1798" max="1798" width="10.88671875" style="122" bestFit="1" customWidth="1"/>
    <col min="1799" max="1799" width="13.33203125" style="122" bestFit="1" customWidth="1"/>
    <col min="1800" max="1800" width="9.33203125" style="122" bestFit="1" customWidth="1"/>
    <col min="1801" max="1802" width="10.88671875" style="122" bestFit="1" customWidth="1"/>
    <col min="1803" max="1803" width="9.33203125" style="122" bestFit="1" customWidth="1"/>
    <col min="1804" max="1805" width="10.88671875" style="122" bestFit="1" customWidth="1"/>
    <col min="1806" max="1806" width="10.6640625" style="122" customWidth="1"/>
    <col min="1807" max="1808" width="10.88671875" style="122" bestFit="1" customWidth="1"/>
    <col min="1809" max="1809" width="9.33203125" style="122" bestFit="1" customWidth="1"/>
    <col min="1810" max="1811" width="10.88671875" style="122" bestFit="1" customWidth="1"/>
    <col min="1812" max="1812" width="10.88671875" style="122" customWidth="1"/>
    <col min="1813" max="2048" width="9" style="122"/>
    <col min="2049" max="2049" width="3.77734375" style="122" customWidth="1"/>
    <col min="2050" max="2050" width="17.6640625" style="122" bestFit="1" customWidth="1"/>
    <col min="2051" max="2052" width="10.88671875" style="122" bestFit="1" customWidth="1"/>
    <col min="2053" max="2053" width="9.33203125" style="122" bestFit="1" customWidth="1"/>
    <col min="2054" max="2054" width="10.88671875" style="122" bestFit="1" customWidth="1"/>
    <col min="2055" max="2055" width="13.33203125" style="122" bestFit="1" customWidth="1"/>
    <col min="2056" max="2056" width="9.33203125" style="122" bestFit="1" customWidth="1"/>
    <col min="2057" max="2058" width="10.88671875" style="122" bestFit="1" customWidth="1"/>
    <col min="2059" max="2059" width="9.33203125" style="122" bestFit="1" customWidth="1"/>
    <col min="2060" max="2061" width="10.88671875" style="122" bestFit="1" customWidth="1"/>
    <col min="2062" max="2062" width="10.6640625" style="122" customWidth="1"/>
    <col min="2063" max="2064" width="10.88671875" style="122" bestFit="1" customWidth="1"/>
    <col min="2065" max="2065" width="9.33203125" style="122" bestFit="1" customWidth="1"/>
    <col min="2066" max="2067" width="10.88671875" style="122" bestFit="1" customWidth="1"/>
    <col min="2068" max="2068" width="10.88671875" style="122" customWidth="1"/>
    <col min="2069" max="2304" width="9" style="122"/>
    <col min="2305" max="2305" width="3.77734375" style="122" customWidth="1"/>
    <col min="2306" max="2306" width="17.6640625" style="122" bestFit="1" customWidth="1"/>
    <col min="2307" max="2308" width="10.88671875" style="122" bestFit="1" customWidth="1"/>
    <col min="2309" max="2309" width="9.33203125" style="122" bestFit="1" customWidth="1"/>
    <col min="2310" max="2310" width="10.88671875" style="122" bestFit="1" customWidth="1"/>
    <col min="2311" max="2311" width="13.33203125" style="122" bestFit="1" customWidth="1"/>
    <col min="2312" max="2312" width="9.33203125" style="122" bestFit="1" customWidth="1"/>
    <col min="2313" max="2314" width="10.88671875" style="122" bestFit="1" customWidth="1"/>
    <col min="2315" max="2315" width="9.33203125" style="122" bestFit="1" customWidth="1"/>
    <col min="2316" max="2317" width="10.88671875" style="122" bestFit="1" customWidth="1"/>
    <col min="2318" max="2318" width="10.6640625" style="122" customWidth="1"/>
    <col min="2319" max="2320" width="10.88671875" style="122" bestFit="1" customWidth="1"/>
    <col min="2321" max="2321" width="9.33203125" style="122" bestFit="1" customWidth="1"/>
    <col min="2322" max="2323" width="10.88671875" style="122" bestFit="1" customWidth="1"/>
    <col min="2324" max="2324" width="10.88671875" style="122" customWidth="1"/>
    <col min="2325" max="2560" width="9" style="122"/>
    <col min="2561" max="2561" width="3.77734375" style="122" customWidth="1"/>
    <col min="2562" max="2562" width="17.6640625" style="122" bestFit="1" customWidth="1"/>
    <col min="2563" max="2564" width="10.88671875" style="122" bestFit="1" customWidth="1"/>
    <col min="2565" max="2565" width="9.33203125" style="122" bestFit="1" customWidth="1"/>
    <col min="2566" max="2566" width="10.88671875" style="122" bestFit="1" customWidth="1"/>
    <col min="2567" max="2567" width="13.33203125" style="122" bestFit="1" customWidth="1"/>
    <col min="2568" max="2568" width="9.33203125" style="122" bestFit="1" customWidth="1"/>
    <col min="2569" max="2570" width="10.88671875" style="122" bestFit="1" customWidth="1"/>
    <col min="2571" max="2571" width="9.33203125" style="122" bestFit="1" customWidth="1"/>
    <col min="2572" max="2573" width="10.88671875" style="122" bestFit="1" customWidth="1"/>
    <col min="2574" max="2574" width="10.6640625" style="122" customWidth="1"/>
    <col min="2575" max="2576" width="10.88671875" style="122" bestFit="1" customWidth="1"/>
    <col min="2577" max="2577" width="9.33203125" style="122" bestFit="1" customWidth="1"/>
    <col min="2578" max="2579" width="10.88671875" style="122" bestFit="1" customWidth="1"/>
    <col min="2580" max="2580" width="10.88671875" style="122" customWidth="1"/>
    <col min="2581" max="2816" width="9" style="122"/>
    <col min="2817" max="2817" width="3.77734375" style="122" customWidth="1"/>
    <col min="2818" max="2818" width="17.6640625" style="122" bestFit="1" customWidth="1"/>
    <col min="2819" max="2820" width="10.88671875" style="122" bestFit="1" customWidth="1"/>
    <col min="2821" max="2821" width="9.33203125" style="122" bestFit="1" customWidth="1"/>
    <col min="2822" max="2822" width="10.88671875" style="122" bestFit="1" customWidth="1"/>
    <col min="2823" max="2823" width="13.33203125" style="122" bestFit="1" customWidth="1"/>
    <col min="2824" max="2824" width="9.33203125" style="122" bestFit="1" customWidth="1"/>
    <col min="2825" max="2826" width="10.88671875" style="122" bestFit="1" customWidth="1"/>
    <col min="2827" max="2827" width="9.33203125" style="122" bestFit="1" customWidth="1"/>
    <col min="2828" max="2829" width="10.88671875" style="122" bestFit="1" customWidth="1"/>
    <col min="2830" max="2830" width="10.6640625" style="122" customWidth="1"/>
    <col min="2831" max="2832" width="10.88671875" style="122" bestFit="1" customWidth="1"/>
    <col min="2833" max="2833" width="9.33203125" style="122" bestFit="1" customWidth="1"/>
    <col min="2834" max="2835" width="10.88671875" style="122" bestFit="1" customWidth="1"/>
    <col min="2836" max="2836" width="10.88671875" style="122" customWidth="1"/>
    <col min="2837" max="3072" width="9" style="122"/>
    <col min="3073" max="3073" width="3.77734375" style="122" customWidth="1"/>
    <col min="3074" max="3074" width="17.6640625" style="122" bestFit="1" customWidth="1"/>
    <col min="3075" max="3076" width="10.88671875" style="122" bestFit="1" customWidth="1"/>
    <col min="3077" max="3077" width="9.33203125" style="122" bestFit="1" customWidth="1"/>
    <col min="3078" max="3078" width="10.88671875" style="122" bestFit="1" customWidth="1"/>
    <col min="3079" max="3079" width="13.33203125" style="122" bestFit="1" customWidth="1"/>
    <col min="3080" max="3080" width="9.33203125" style="122" bestFit="1" customWidth="1"/>
    <col min="3081" max="3082" width="10.88671875" style="122" bestFit="1" customWidth="1"/>
    <col min="3083" max="3083" width="9.33203125" style="122" bestFit="1" customWidth="1"/>
    <col min="3084" max="3085" width="10.88671875" style="122" bestFit="1" customWidth="1"/>
    <col min="3086" max="3086" width="10.6640625" style="122" customWidth="1"/>
    <col min="3087" max="3088" width="10.88671875" style="122" bestFit="1" customWidth="1"/>
    <col min="3089" max="3089" width="9.33203125" style="122" bestFit="1" customWidth="1"/>
    <col min="3090" max="3091" width="10.88671875" style="122" bestFit="1" customWidth="1"/>
    <col min="3092" max="3092" width="10.88671875" style="122" customWidth="1"/>
    <col min="3093" max="3328" width="9" style="122"/>
    <col min="3329" max="3329" width="3.77734375" style="122" customWidth="1"/>
    <col min="3330" max="3330" width="17.6640625" style="122" bestFit="1" customWidth="1"/>
    <col min="3331" max="3332" width="10.88671875" style="122" bestFit="1" customWidth="1"/>
    <col min="3333" max="3333" width="9.33203125" style="122" bestFit="1" customWidth="1"/>
    <col min="3334" max="3334" width="10.88671875" style="122" bestFit="1" customWidth="1"/>
    <col min="3335" max="3335" width="13.33203125" style="122" bestFit="1" customWidth="1"/>
    <col min="3336" max="3336" width="9.33203125" style="122" bestFit="1" customWidth="1"/>
    <col min="3337" max="3338" width="10.88671875" style="122" bestFit="1" customWidth="1"/>
    <col min="3339" max="3339" width="9.33203125" style="122" bestFit="1" customWidth="1"/>
    <col min="3340" max="3341" width="10.88671875" style="122" bestFit="1" customWidth="1"/>
    <col min="3342" max="3342" width="10.6640625" style="122" customWidth="1"/>
    <col min="3343" max="3344" width="10.88671875" style="122" bestFit="1" customWidth="1"/>
    <col min="3345" max="3345" width="9.33203125" style="122" bestFit="1" customWidth="1"/>
    <col min="3346" max="3347" width="10.88671875" style="122" bestFit="1" customWidth="1"/>
    <col min="3348" max="3348" width="10.88671875" style="122" customWidth="1"/>
    <col min="3349" max="3584" width="9" style="122"/>
    <col min="3585" max="3585" width="3.77734375" style="122" customWidth="1"/>
    <col min="3586" max="3586" width="17.6640625" style="122" bestFit="1" customWidth="1"/>
    <col min="3587" max="3588" width="10.88671875" style="122" bestFit="1" customWidth="1"/>
    <col min="3589" max="3589" width="9.33203125" style="122" bestFit="1" customWidth="1"/>
    <col min="3590" max="3590" width="10.88671875" style="122" bestFit="1" customWidth="1"/>
    <col min="3591" max="3591" width="13.33203125" style="122" bestFit="1" customWidth="1"/>
    <col min="3592" max="3592" width="9.33203125" style="122" bestFit="1" customWidth="1"/>
    <col min="3593" max="3594" width="10.88671875" style="122" bestFit="1" customWidth="1"/>
    <col min="3595" max="3595" width="9.33203125" style="122" bestFit="1" customWidth="1"/>
    <col min="3596" max="3597" width="10.88671875" style="122" bestFit="1" customWidth="1"/>
    <col min="3598" max="3598" width="10.6640625" style="122" customWidth="1"/>
    <col min="3599" max="3600" width="10.88671875" style="122" bestFit="1" customWidth="1"/>
    <col min="3601" max="3601" width="9.33203125" style="122" bestFit="1" customWidth="1"/>
    <col min="3602" max="3603" width="10.88671875" style="122" bestFit="1" customWidth="1"/>
    <col min="3604" max="3604" width="10.88671875" style="122" customWidth="1"/>
    <col min="3605" max="3840" width="9" style="122"/>
    <col min="3841" max="3841" width="3.77734375" style="122" customWidth="1"/>
    <col min="3842" max="3842" width="17.6640625" style="122" bestFit="1" customWidth="1"/>
    <col min="3843" max="3844" width="10.88671875" style="122" bestFit="1" customWidth="1"/>
    <col min="3845" max="3845" width="9.33203125" style="122" bestFit="1" customWidth="1"/>
    <col min="3846" max="3846" width="10.88671875" style="122" bestFit="1" customWidth="1"/>
    <col min="3847" max="3847" width="13.33203125" style="122" bestFit="1" customWidth="1"/>
    <col min="3848" max="3848" width="9.33203125" style="122" bestFit="1" customWidth="1"/>
    <col min="3849" max="3850" width="10.88671875" style="122" bestFit="1" customWidth="1"/>
    <col min="3851" max="3851" width="9.33203125" style="122" bestFit="1" customWidth="1"/>
    <col min="3852" max="3853" width="10.88671875" style="122" bestFit="1" customWidth="1"/>
    <col min="3854" max="3854" width="10.6640625" style="122" customWidth="1"/>
    <col min="3855" max="3856" width="10.88671875" style="122" bestFit="1" customWidth="1"/>
    <col min="3857" max="3857" width="9.33203125" style="122" bestFit="1" customWidth="1"/>
    <col min="3858" max="3859" width="10.88671875" style="122" bestFit="1" customWidth="1"/>
    <col min="3860" max="3860" width="10.88671875" style="122" customWidth="1"/>
    <col min="3861" max="4096" width="9" style="122"/>
    <col min="4097" max="4097" width="3.77734375" style="122" customWidth="1"/>
    <col min="4098" max="4098" width="17.6640625" style="122" bestFit="1" customWidth="1"/>
    <col min="4099" max="4100" width="10.88671875" style="122" bestFit="1" customWidth="1"/>
    <col min="4101" max="4101" width="9.33203125" style="122" bestFit="1" customWidth="1"/>
    <col min="4102" max="4102" width="10.88671875" style="122" bestFit="1" customWidth="1"/>
    <col min="4103" max="4103" width="13.33203125" style="122" bestFit="1" customWidth="1"/>
    <col min="4104" max="4104" width="9.33203125" style="122" bestFit="1" customWidth="1"/>
    <col min="4105" max="4106" width="10.88671875" style="122" bestFit="1" customWidth="1"/>
    <col min="4107" max="4107" width="9.33203125" style="122" bestFit="1" customWidth="1"/>
    <col min="4108" max="4109" width="10.88671875" style="122" bestFit="1" customWidth="1"/>
    <col min="4110" max="4110" width="10.6640625" style="122" customWidth="1"/>
    <col min="4111" max="4112" width="10.88671875" style="122" bestFit="1" customWidth="1"/>
    <col min="4113" max="4113" width="9.33203125" style="122" bestFit="1" customWidth="1"/>
    <col min="4114" max="4115" width="10.88671875" style="122" bestFit="1" customWidth="1"/>
    <col min="4116" max="4116" width="10.88671875" style="122" customWidth="1"/>
    <col min="4117" max="4352" width="9" style="122"/>
    <col min="4353" max="4353" width="3.77734375" style="122" customWidth="1"/>
    <col min="4354" max="4354" width="17.6640625" style="122" bestFit="1" customWidth="1"/>
    <col min="4355" max="4356" width="10.88671875" style="122" bestFit="1" customWidth="1"/>
    <col min="4357" max="4357" width="9.33203125" style="122" bestFit="1" customWidth="1"/>
    <col min="4358" max="4358" width="10.88671875" style="122" bestFit="1" customWidth="1"/>
    <col min="4359" max="4359" width="13.33203125" style="122" bestFit="1" customWidth="1"/>
    <col min="4360" max="4360" width="9.33203125" style="122" bestFit="1" customWidth="1"/>
    <col min="4361" max="4362" width="10.88671875" style="122" bestFit="1" customWidth="1"/>
    <col min="4363" max="4363" width="9.33203125" style="122" bestFit="1" customWidth="1"/>
    <col min="4364" max="4365" width="10.88671875" style="122" bestFit="1" customWidth="1"/>
    <col min="4366" max="4366" width="10.6640625" style="122" customWidth="1"/>
    <col min="4367" max="4368" width="10.88671875" style="122" bestFit="1" customWidth="1"/>
    <col min="4369" max="4369" width="9.33203125" style="122" bestFit="1" customWidth="1"/>
    <col min="4370" max="4371" width="10.88671875" style="122" bestFit="1" customWidth="1"/>
    <col min="4372" max="4372" width="10.88671875" style="122" customWidth="1"/>
    <col min="4373" max="4608" width="9" style="122"/>
    <col min="4609" max="4609" width="3.77734375" style="122" customWidth="1"/>
    <col min="4610" max="4610" width="17.6640625" style="122" bestFit="1" customWidth="1"/>
    <col min="4611" max="4612" width="10.88671875" style="122" bestFit="1" customWidth="1"/>
    <col min="4613" max="4613" width="9.33203125" style="122" bestFit="1" customWidth="1"/>
    <col min="4614" max="4614" width="10.88671875" style="122" bestFit="1" customWidth="1"/>
    <col min="4615" max="4615" width="13.33203125" style="122" bestFit="1" customWidth="1"/>
    <col min="4616" max="4616" width="9.33203125" style="122" bestFit="1" customWidth="1"/>
    <col min="4617" max="4618" width="10.88671875" style="122" bestFit="1" customWidth="1"/>
    <col min="4619" max="4619" width="9.33203125" style="122" bestFit="1" customWidth="1"/>
    <col min="4620" max="4621" width="10.88671875" style="122" bestFit="1" customWidth="1"/>
    <col min="4622" max="4622" width="10.6640625" style="122" customWidth="1"/>
    <col min="4623" max="4624" width="10.88671875" style="122" bestFit="1" customWidth="1"/>
    <col min="4625" max="4625" width="9.33203125" style="122" bestFit="1" customWidth="1"/>
    <col min="4626" max="4627" width="10.88671875" style="122" bestFit="1" customWidth="1"/>
    <col min="4628" max="4628" width="10.88671875" style="122" customWidth="1"/>
    <col min="4629" max="4864" width="9" style="122"/>
    <col min="4865" max="4865" width="3.77734375" style="122" customWidth="1"/>
    <col min="4866" max="4866" width="17.6640625" style="122" bestFit="1" customWidth="1"/>
    <col min="4867" max="4868" width="10.88671875" style="122" bestFit="1" customWidth="1"/>
    <col min="4869" max="4869" width="9.33203125" style="122" bestFit="1" customWidth="1"/>
    <col min="4870" max="4870" width="10.88671875" style="122" bestFit="1" customWidth="1"/>
    <col min="4871" max="4871" width="13.33203125" style="122" bestFit="1" customWidth="1"/>
    <col min="4872" max="4872" width="9.33203125" style="122" bestFit="1" customWidth="1"/>
    <col min="4873" max="4874" width="10.88671875" style="122" bestFit="1" customWidth="1"/>
    <col min="4875" max="4875" width="9.33203125" style="122" bestFit="1" customWidth="1"/>
    <col min="4876" max="4877" width="10.88671875" style="122" bestFit="1" customWidth="1"/>
    <col min="4878" max="4878" width="10.6640625" style="122" customWidth="1"/>
    <col min="4879" max="4880" width="10.88671875" style="122" bestFit="1" customWidth="1"/>
    <col min="4881" max="4881" width="9.33203125" style="122" bestFit="1" customWidth="1"/>
    <col min="4882" max="4883" width="10.88671875" style="122" bestFit="1" customWidth="1"/>
    <col min="4884" max="4884" width="10.88671875" style="122" customWidth="1"/>
    <col min="4885" max="5120" width="9" style="122"/>
    <col min="5121" max="5121" width="3.77734375" style="122" customWidth="1"/>
    <col min="5122" max="5122" width="17.6640625" style="122" bestFit="1" customWidth="1"/>
    <col min="5123" max="5124" width="10.88671875" style="122" bestFit="1" customWidth="1"/>
    <col min="5125" max="5125" width="9.33203125" style="122" bestFit="1" customWidth="1"/>
    <col min="5126" max="5126" width="10.88671875" style="122" bestFit="1" customWidth="1"/>
    <col min="5127" max="5127" width="13.33203125" style="122" bestFit="1" customWidth="1"/>
    <col min="5128" max="5128" width="9.33203125" style="122" bestFit="1" customWidth="1"/>
    <col min="5129" max="5130" width="10.88671875" style="122" bestFit="1" customWidth="1"/>
    <col min="5131" max="5131" width="9.33203125" style="122" bestFit="1" customWidth="1"/>
    <col min="5132" max="5133" width="10.88671875" style="122" bestFit="1" customWidth="1"/>
    <col min="5134" max="5134" width="10.6640625" style="122" customWidth="1"/>
    <col min="5135" max="5136" width="10.88671875" style="122" bestFit="1" customWidth="1"/>
    <col min="5137" max="5137" width="9.33203125" style="122" bestFit="1" customWidth="1"/>
    <col min="5138" max="5139" width="10.88671875" style="122" bestFit="1" customWidth="1"/>
    <col min="5140" max="5140" width="10.88671875" style="122" customWidth="1"/>
    <col min="5141" max="5376" width="9" style="122"/>
    <col min="5377" max="5377" width="3.77734375" style="122" customWidth="1"/>
    <col min="5378" max="5378" width="17.6640625" style="122" bestFit="1" customWidth="1"/>
    <col min="5379" max="5380" width="10.88671875" style="122" bestFit="1" customWidth="1"/>
    <col min="5381" max="5381" width="9.33203125" style="122" bestFit="1" customWidth="1"/>
    <col min="5382" max="5382" width="10.88671875" style="122" bestFit="1" customWidth="1"/>
    <col min="5383" max="5383" width="13.33203125" style="122" bestFit="1" customWidth="1"/>
    <col min="5384" max="5384" width="9.33203125" style="122" bestFit="1" customWidth="1"/>
    <col min="5385" max="5386" width="10.88671875" style="122" bestFit="1" customWidth="1"/>
    <col min="5387" max="5387" width="9.33203125" style="122" bestFit="1" customWidth="1"/>
    <col min="5388" max="5389" width="10.88671875" style="122" bestFit="1" customWidth="1"/>
    <col min="5390" max="5390" width="10.6640625" style="122" customWidth="1"/>
    <col min="5391" max="5392" width="10.88671875" style="122" bestFit="1" customWidth="1"/>
    <col min="5393" max="5393" width="9.33203125" style="122" bestFit="1" customWidth="1"/>
    <col min="5394" max="5395" width="10.88671875" style="122" bestFit="1" customWidth="1"/>
    <col min="5396" max="5396" width="10.88671875" style="122" customWidth="1"/>
    <col min="5397" max="5632" width="9" style="122"/>
    <col min="5633" max="5633" width="3.77734375" style="122" customWidth="1"/>
    <col min="5634" max="5634" width="17.6640625" style="122" bestFit="1" customWidth="1"/>
    <col min="5635" max="5636" width="10.88671875" style="122" bestFit="1" customWidth="1"/>
    <col min="5637" max="5637" width="9.33203125" style="122" bestFit="1" customWidth="1"/>
    <col min="5638" max="5638" width="10.88671875" style="122" bestFit="1" customWidth="1"/>
    <col min="5639" max="5639" width="13.33203125" style="122" bestFit="1" customWidth="1"/>
    <col min="5640" max="5640" width="9.33203125" style="122" bestFit="1" customWidth="1"/>
    <col min="5641" max="5642" width="10.88671875" style="122" bestFit="1" customWidth="1"/>
    <col min="5643" max="5643" width="9.33203125" style="122" bestFit="1" customWidth="1"/>
    <col min="5644" max="5645" width="10.88671875" style="122" bestFit="1" customWidth="1"/>
    <col min="5646" max="5646" width="10.6640625" style="122" customWidth="1"/>
    <col min="5647" max="5648" width="10.88671875" style="122" bestFit="1" customWidth="1"/>
    <col min="5649" max="5649" width="9.33203125" style="122" bestFit="1" customWidth="1"/>
    <col min="5650" max="5651" width="10.88671875" style="122" bestFit="1" customWidth="1"/>
    <col min="5652" max="5652" width="10.88671875" style="122" customWidth="1"/>
    <col min="5653" max="5888" width="9" style="122"/>
    <col min="5889" max="5889" width="3.77734375" style="122" customWidth="1"/>
    <col min="5890" max="5890" width="17.6640625" style="122" bestFit="1" customWidth="1"/>
    <col min="5891" max="5892" width="10.88671875" style="122" bestFit="1" customWidth="1"/>
    <col min="5893" max="5893" width="9.33203125" style="122" bestFit="1" customWidth="1"/>
    <col min="5894" max="5894" width="10.88671875" style="122" bestFit="1" customWidth="1"/>
    <col min="5895" max="5895" width="13.33203125" style="122" bestFit="1" customWidth="1"/>
    <col min="5896" max="5896" width="9.33203125" style="122" bestFit="1" customWidth="1"/>
    <col min="5897" max="5898" width="10.88671875" style="122" bestFit="1" customWidth="1"/>
    <col min="5899" max="5899" width="9.33203125" style="122" bestFit="1" customWidth="1"/>
    <col min="5900" max="5901" width="10.88671875" style="122" bestFit="1" customWidth="1"/>
    <col min="5902" max="5902" width="10.6640625" style="122" customWidth="1"/>
    <col min="5903" max="5904" width="10.88671875" style="122" bestFit="1" customWidth="1"/>
    <col min="5905" max="5905" width="9.33203125" style="122" bestFit="1" customWidth="1"/>
    <col min="5906" max="5907" width="10.88671875" style="122" bestFit="1" customWidth="1"/>
    <col min="5908" max="5908" width="10.88671875" style="122" customWidth="1"/>
    <col min="5909" max="6144" width="9" style="122"/>
    <col min="6145" max="6145" width="3.77734375" style="122" customWidth="1"/>
    <col min="6146" max="6146" width="17.6640625" style="122" bestFit="1" customWidth="1"/>
    <col min="6147" max="6148" width="10.88671875" style="122" bestFit="1" customWidth="1"/>
    <col min="6149" max="6149" width="9.33203125" style="122" bestFit="1" customWidth="1"/>
    <col min="6150" max="6150" width="10.88671875" style="122" bestFit="1" customWidth="1"/>
    <col min="6151" max="6151" width="13.33203125" style="122" bestFit="1" customWidth="1"/>
    <col min="6152" max="6152" width="9.33203125" style="122" bestFit="1" customWidth="1"/>
    <col min="6153" max="6154" width="10.88671875" style="122" bestFit="1" customWidth="1"/>
    <col min="6155" max="6155" width="9.33203125" style="122" bestFit="1" customWidth="1"/>
    <col min="6156" max="6157" width="10.88671875" style="122" bestFit="1" customWidth="1"/>
    <col min="6158" max="6158" width="10.6640625" style="122" customWidth="1"/>
    <col min="6159" max="6160" width="10.88671875" style="122" bestFit="1" customWidth="1"/>
    <col min="6161" max="6161" width="9.33203125" style="122" bestFit="1" customWidth="1"/>
    <col min="6162" max="6163" width="10.88671875" style="122" bestFit="1" customWidth="1"/>
    <col min="6164" max="6164" width="10.88671875" style="122" customWidth="1"/>
    <col min="6165" max="6400" width="9" style="122"/>
    <col min="6401" max="6401" width="3.77734375" style="122" customWidth="1"/>
    <col min="6402" max="6402" width="17.6640625" style="122" bestFit="1" customWidth="1"/>
    <col min="6403" max="6404" width="10.88671875" style="122" bestFit="1" customWidth="1"/>
    <col min="6405" max="6405" width="9.33203125" style="122" bestFit="1" customWidth="1"/>
    <col min="6406" max="6406" width="10.88671875" style="122" bestFit="1" customWidth="1"/>
    <col min="6407" max="6407" width="13.33203125" style="122" bestFit="1" customWidth="1"/>
    <col min="6408" max="6408" width="9.33203125" style="122" bestFit="1" customWidth="1"/>
    <col min="6409" max="6410" width="10.88671875" style="122" bestFit="1" customWidth="1"/>
    <col min="6411" max="6411" width="9.33203125" style="122" bestFit="1" customWidth="1"/>
    <col min="6412" max="6413" width="10.88671875" style="122" bestFit="1" customWidth="1"/>
    <col min="6414" max="6414" width="10.6640625" style="122" customWidth="1"/>
    <col min="6415" max="6416" width="10.88671875" style="122" bestFit="1" customWidth="1"/>
    <col min="6417" max="6417" width="9.33203125" style="122" bestFit="1" customWidth="1"/>
    <col min="6418" max="6419" width="10.88671875" style="122" bestFit="1" customWidth="1"/>
    <col min="6420" max="6420" width="10.88671875" style="122" customWidth="1"/>
    <col min="6421" max="6656" width="9" style="122"/>
    <col min="6657" max="6657" width="3.77734375" style="122" customWidth="1"/>
    <col min="6658" max="6658" width="17.6640625" style="122" bestFit="1" customWidth="1"/>
    <col min="6659" max="6660" width="10.88671875" style="122" bestFit="1" customWidth="1"/>
    <col min="6661" max="6661" width="9.33203125" style="122" bestFit="1" customWidth="1"/>
    <col min="6662" max="6662" width="10.88671875" style="122" bestFit="1" customWidth="1"/>
    <col min="6663" max="6663" width="13.33203125" style="122" bestFit="1" customWidth="1"/>
    <col min="6664" max="6664" width="9.33203125" style="122" bestFit="1" customWidth="1"/>
    <col min="6665" max="6666" width="10.88671875" style="122" bestFit="1" customWidth="1"/>
    <col min="6667" max="6667" width="9.33203125" style="122" bestFit="1" customWidth="1"/>
    <col min="6668" max="6669" width="10.88671875" style="122" bestFit="1" customWidth="1"/>
    <col min="6670" max="6670" width="10.6640625" style="122" customWidth="1"/>
    <col min="6671" max="6672" width="10.88671875" style="122" bestFit="1" customWidth="1"/>
    <col min="6673" max="6673" width="9.33203125" style="122" bestFit="1" customWidth="1"/>
    <col min="6674" max="6675" width="10.88671875" style="122" bestFit="1" customWidth="1"/>
    <col min="6676" max="6676" width="10.88671875" style="122" customWidth="1"/>
    <col min="6677" max="6912" width="9" style="122"/>
    <col min="6913" max="6913" width="3.77734375" style="122" customWidth="1"/>
    <col min="6914" max="6914" width="17.6640625" style="122" bestFit="1" customWidth="1"/>
    <col min="6915" max="6916" width="10.88671875" style="122" bestFit="1" customWidth="1"/>
    <col min="6917" max="6917" width="9.33203125" style="122" bestFit="1" customWidth="1"/>
    <col min="6918" max="6918" width="10.88671875" style="122" bestFit="1" customWidth="1"/>
    <col min="6919" max="6919" width="13.33203125" style="122" bestFit="1" customWidth="1"/>
    <col min="6920" max="6920" width="9.33203125" style="122" bestFit="1" customWidth="1"/>
    <col min="6921" max="6922" width="10.88671875" style="122" bestFit="1" customWidth="1"/>
    <col min="6923" max="6923" width="9.33203125" style="122" bestFit="1" customWidth="1"/>
    <col min="6924" max="6925" width="10.88671875" style="122" bestFit="1" customWidth="1"/>
    <col min="6926" max="6926" width="10.6640625" style="122" customWidth="1"/>
    <col min="6927" max="6928" width="10.88671875" style="122" bestFit="1" customWidth="1"/>
    <col min="6929" max="6929" width="9.33203125" style="122" bestFit="1" customWidth="1"/>
    <col min="6930" max="6931" width="10.88671875" style="122" bestFit="1" customWidth="1"/>
    <col min="6932" max="6932" width="10.88671875" style="122" customWidth="1"/>
    <col min="6933" max="7168" width="9" style="122"/>
    <col min="7169" max="7169" width="3.77734375" style="122" customWidth="1"/>
    <col min="7170" max="7170" width="17.6640625" style="122" bestFit="1" customWidth="1"/>
    <col min="7171" max="7172" width="10.88671875" style="122" bestFit="1" customWidth="1"/>
    <col min="7173" max="7173" width="9.33203125" style="122" bestFit="1" customWidth="1"/>
    <col min="7174" max="7174" width="10.88671875" style="122" bestFit="1" customWidth="1"/>
    <col min="7175" max="7175" width="13.33203125" style="122" bestFit="1" customWidth="1"/>
    <col min="7176" max="7176" width="9.33203125" style="122" bestFit="1" customWidth="1"/>
    <col min="7177" max="7178" width="10.88671875" style="122" bestFit="1" customWidth="1"/>
    <col min="7179" max="7179" width="9.33203125" style="122" bestFit="1" customWidth="1"/>
    <col min="7180" max="7181" width="10.88671875" style="122" bestFit="1" customWidth="1"/>
    <col min="7182" max="7182" width="10.6640625" style="122" customWidth="1"/>
    <col min="7183" max="7184" width="10.88671875" style="122" bestFit="1" customWidth="1"/>
    <col min="7185" max="7185" width="9.33203125" style="122" bestFit="1" customWidth="1"/>
    <col min="7186" max="7187" width="10.88671875" style="122" bestFit="1" customWidth="1"/>
    <col min="7188" max="7188" width="10.88671875" style="122" customWidth="1"/>
    <col min="7189" max="7424" width="9" style="122"/>
    <col min="7425" max="7425" width="3.77734375" style="122" customWidth="1"/>
    <col min="7426" max="7426" width="17.6640625" style="122" bestFit="1" customWidth="1"/>
    <col min="7427" max="7428" width="10.88671875" style="122" bestFit="1" customWidth="1"/>
    <col min="7429" max="7429" width="9.33203125" style="122" bestFit="1" customWidth="1"/>
    <col min="7430" max="7430" width="10.88671875" style="122" bestFit="1" customWidth="1"/>
    <col min="7431" max="7431" width="13.33203125" style="122" bestFit="1" customWidth="1"/>
    <col min="7432" max="7432" width="9.33203125" style="122" bestFit="1" customWidth="1"/>
    <col min="7433" max="7434" width="10.88671875" style="122" bestFit="1" customWidth="1"/>
    <col min="7435" max="7435" width="9.33203125" style="122" bestFit="1" customWidth="1"/>
    <col min="7436" max="7437" width="10.88671875" style="122" bestFit="1" customWidth="1"/>
    <col min="7438" max="7438" width="10.6640625" style="122" customWidth="1"/>
    <col min="7439" max="7440" width="10.88671875" style="122" bestFit="1" customWidth="1"/>
    <col min="7441" max="7441" width="9.33203125" style="122" bestFit="1" customWidth="1"/>
    <col min="7442" max="7443" width="10.88671875" style="122" bestFit="1" customWidth="1"/>
    <col min="7444" max="7444" width="10.88671875" style="122" customWidth="1"/>
    <col min="7445" max="7680" width="9" style="122"/>
    <col min="7681" max="7681" width="3.77734375" style="122" customWidth="1"/>
    <col min="7682" max="7682" width="17.6640625" style="122" bestFit="1" customWidth="1"/>
    <col min="7683" max="7684" width="10.88671875" style="122" bestFit="1" customWidth="1"/>
    <col min="7685" max="7685" width="9.33203125" style="122" bestFit="1" customWidth="1"/>
    <col min="7686" max="7686" width="10.88671875" style="122" bestFit="1" customWidth="1"/>
    <col min="7687" max="7687" width="13.33203125" style="122" bestFit="1" customWidth="1"/>
    <col min="7688" max="7688" width="9.33203125" style="122" bestFit="1" customWidth="1"/>
    <col min="7689" max="7690" width="10.88671875" style="122" bestFit="1" customWidth="1"/>
    <col min="7691" max="7691" width="9.33203125" style="122" bestFit="1" customWidth="1"/>
    <col min="7692" max="7693" width="10.88671875" style="122" bestFit="1" customWidth="1"/>
    <col min="7694" max="7694" width="10.6640625" style="122" customWidth="1"/>
    <col min="7695" max="7696" width="10.88671875" style="122" bestFit="1" customWidth="1"/>
    <col min="7697" max="7697" width="9.33203125" style="122" bestFit="1" customWidth="1"/>
    <col min="7698" max="7699" width="10.88671875" style="122" bestFit="1" customWidth="1"/>
    <col min="7700" max="7700" width="10.88671875" style="122" customWidth="1"/>
    <col min="7701" max="7936" width="9" style="122"/>
    <col min="7937" max="7937" width="3.77734375" style="122" customWidth="1"/>
    <col min="7938" max="7938" width="17.6640625" style="122" bestFit="1" customWidth="1"/>
    <col min="7939" max="7940" width="10.88671875" style="122" bestFit="1" customWidth="1"/>
    <col min="7941" max="7941" width="9.33203125" style="122" bestFit="1" customWidth="1"/>
    <col min="7942" max="7942" width="10.88671875" style="122" bestFit="1" customWidth="1"/>
    <col min="7943" max="7943" width="13.33203125" style="122" bestFit="1" customWidth="1"/>
    <col min="7944" max="7944" width="9.33203125" style="122" bestFit="1" customWidth="1"/>
    <col min="7945" max="7946" width="10.88671875" style="122" bestFit="1" customWidth="1"/>
    <col min="7947" max="7947" width="9.33203125" style="122" bestFit="1" customWidth="1"/>
    <col min="7948" max="7949" width="10.88671875" style="122" bestFit="1" customWidth="1"/>
    <col min="7950" max="7950" width="10.6640625" style="122" customWidth="1"/>
    <col min="7951" max="7952" width="10.88671875" style="122" bestFit="1" customWidth="1"/>
    <col min="7953" max="7953" width="9.33203125" style="122" bestFit="1" customWidth="1"/>
    <col min="7954" max="7955" width="10.88671875" style="122" bestFit="1" customWidth="1"/>
    <col min="7956" max="7956" width="10.88671875" style="122" customWidth="1"/>
    <col min="7957" max="8192" width="9" style="122"/>
    <col min="8193" max="8193" width="3.77734375" style="122" customWidth="1"/>
    <col min="8194" max="8194" width="17.6640625" style="122" bestFit="1" customWidth="1"/>
    <col min="8195" max="8196" width="10.88671875" style="122" bestFit="1" customWidth="1"/>
    <col min="8197" max="8197" width="9.33203125" style="122" bestFit="1" customWidth="1"/>
    <col min="8198" max="8198" width="10.88671875" style="122" bestFit="1" customWidth="1"/>
    <col min="8199" max="8199" width="13.33203125" style="122" bestFit="1" customWidth="1"/>
    <col min="8200" max="8200" width="9.33203125" style="122" bestFit="1" customWidth="1"/>
    <col min="8201" max="8202" width="10.88671875" style="122" bestFit="1" customWidth="1"/>
    <col min="8203" max="8203" width="9.33203125" style="122" bestFit="1" customWidth="1"/>
    <col min="8204" max="8205" width="10.88671875" style="122" bestFit="1" customWidth="1"/>
    <col min="8206" max="8206" width="10.6640625" style="122" customWidth="1"/>
    <col min="8207" max="8208" width="10.88671875" style="122" bestFit="1" customWidth="1"/>
    <col min="8209" max="8209" width="9.33203125" style="122" bestFit="1" customWidth="1"/>
    <col min="8210" max="8211" width="10.88671875" style="122" bestFit="1" customWidth="1"/>
    <col min="8212" max="8212" width="10.88671875" style="122" customWidth="1"/>
    <col min="8213" max="8448" width="9" style="122"/>
    <col min="8449" max="8449" width="3.77734375" style="122" customWidth="1"/>
    <col min="8450" max="8450" width="17.6640625" style="122" bestFit="1" customWidth="1"/>
    <col min="8451" max="8452" width="10.88671875" style="122" bestFit="1" customWidth="1"/>
    <col min="8453" max="8453" width="9.33203125" style="122" bestFit="1" customWidth="1"/>
    <col min="8454" max="8454" width="10.88671875" style="122" bestFit="1" customWidth="1"/>
    <col min="8455" max="8455" width="13.33203125" style="122" bestFit="1" customWidth="1"/>
    <col min="8456" max="8456" width="9.33203125" style="122" bestFit="1" customWidth="1"/>
    <col min="8457" max="8458" width="10.88671875" style="122" bestFit="1" customWidth="1"/>
    <col min="8459" max="8459" width="9.33203125" style="122" bestFit="1" customWidth="1"/>
    <col min="8460" max="8461" width="10.88671875" style="122" bestFit="1" customWidth="1"/>
    <col min="8462" max="8462" width="10.6640625" style="122" customWidth="1"/>
    <col min="8463" max="8464" width="10.88671875" style="122" bestFit="1" customWidth="1"/>
    <col min="8465" max="8465" width="9.33203125" style="122" bestFit="1" customWidth="1"/>
    <col min="8466" max="8467" width="10.88671875" style="122" bestFit="1" customWidth="1"/>
    <col min="8468" max="8468" width="10.88671875" style="122" customWidth="1"/>
    <col min="8469" max="8704" width="9" style="122"/>
    <col min="8705" max="8705" width="3.77734375" style="122" customWidth="1"/>
    <col min="8706" max="8706" width="17.6640625" style="122" bestFit="1" customWidth="1"/>
    <col min="8707" max="8708" width="10.88671875" style="122" bestFit="1" customWidth="1"/>
    <col min="8709" max="8709" width="9.33203125" style="122" bestFit="1" customWidth="1"/>
    <col min="8710" max="8710" width="10.88671875" style="122" bestFit="1" customWidth="1"/>
    <col min="8711" max="8711" width="13.33203125" style="122" bestFit="1" customWidth="1"/>
    <col min="8712" max="8712" width="9.33203125" style="122" bestFit="1" customWidth="1"/>
    <col min="8713" max="8714" width="10.88671875" style="122" bestFit="1" customWidth="1"/>
    <col min="8715" max="8715" width="9.33203125" style="122" bestFit="1" customWidth="1"/>
    <col min="8716" max="8717" width="10.88671875" style="122" bestFit="1" customWidth="1"/>
    <col min="8718" max="8718" width="10.6640625" style="122" customWidth="1"/>
    <col min="8719" max="8720" width="10.88671875" style="122" bestFit="1" customWidth="1"/>
    <col min="8721" max="8721" width="9.33203125" style="122" bestFit="1" customWidth="1"/>
    <col min="8722" max="8723" width="10.88671875" style="122" bestFit="1" customWidth="1"/>
    <col min="8724" max="8724" width="10.88671875" style="122" customWidth="1"/>
    <col min="8725" max="8960" width="9" style="122"/>
    <col min="8961" max="8961" width="3.77734375" style="122" customWidth="1"/>
    <col min="8962" max="8962" width="17.6640625" style="122" bestFit="1" customWidth="1"/>
    <col min="8963" max="8964" width="10.88671875" style="122" bestFit="1" customWidth="1"/>
    <col min="8965" max="8965" width="9.33203125" style="122" bestFit="1" customWidth="1"/>
    <col min="8966" max="8966" width="10.88671875" style="122" bestFit="1" customWidth="1"/>
    <col min="8967" max="8967" width="13.33203125" style="122" bestFit="1" customWidth="1"/>
    <col min="8968" max="8968" width="9.33203125" style="122" bestFit="1" customWidth="1"/>
    <col min="8969" max="8970" width="10.88671875" style="122" bestFit="1" customWidth="1"/>
    <col min="8971" max="8971" width="9.33203125" style="122" bestFit="1" customWidth="1"/>
    <col min="8972" max="8973" width="10.88671875" style="122" bestFit="1" customWidth="1"/>
    <col min="8974" max="8974" width="10.6640625" style="122" customWidth="1"/>
    <col min="8975" max="8976" width="10.88671875" style="122" bestFit="1" customWidth="1"/>
    <col min="8977" max="8977" width="9.33203125" style="122" bestFit="1" customWidth="1"/>
    <col min="8978" max="8979" width="10.88671875" style="122" bestFit="1" customWidth="1"/>
    <col min="8980" max="8980" width="10.88671875" style="122" customWidth="1"/>
    <col min="8981" max="9216" width="9" style="122"/>
    <col min="9217" max="9217" width="3.77734375" style="122" customWidth="1"/>
    <col min="9218" max="9218" width="17.6640625" style="122" bestFit="1" customWidth="1"/>
    <col min="9219" max="9220" width="10.88671875" style="122" bestFit="1" customWidth="1"/>
    <col min="9221" max="9221" width="9.33203125" style="122" bestFit="1" customWidth="1"/>
    <col min="9222" max="9222" width="10.88671875" style="122" bestFit="1" customWidth="1"/>
    <col min="9223" max="9223" width="13.33203125" style="122" bestFit="1" customWidth="1"/>
    <col min="9224" max="9224" width="9.33203125" style="122" bestFit="1" customWidth="1"/>
    <col min="9225" max="9226" width="10.88671875" style="122" bestFit="1" customWidth="1"/>
    <col min="9227" max="9227" width="9.33203125" style="122" bestFit="1" customWidth="1"/>
    <col min="9228" max="9229" width="10.88671875" style="122" bestFit="1" customWidth="1"/>
    <col min="9230" max="9230" width="10.6640625" style="122" customWidth="1"/>
    <col min="9231" max="9232" width="10.88671875" style="122" bestFit="1" customWidth="1"/>
    <col min="9233" max="9233" width="9.33203125" style="122" bestFit="1" customWidth="1"/>
    <col min="9234" max="9235" width="10.88671875" style="122" bestFit="1" customWidth="1"/>
    <col min="9236" max="9236" width="10.88671875" style="122" customWidth="1"/>
    <col min="9237" max="9472" width="9" style="122"/>
    <col min="9473" max="9473" width="3.77734375" style="122" customWidth="1"/>
    <col min="9474" max="9474" width="17.6640625" style="122" bestFit="1" customWidth="1"/>
    <col min="9475" max="9476" width="10.88671875" style="122" bestFit="1" customWidth="1"/>
    <col min="9477" max="9477" width="9.33203125" style="122" bestFit="1" customWidth="1"/>
    <col min="9478" max="9478" width="10.88671875" style="122" bestFit="1" customWidth="1"/>
    <col min="9479" max="9479" width="13.33203125" style="122" bestFit="1" customWidth="1"/>
    <col min="9480" max="9480" width="9.33203125" style="122" bestFit="1" customWidth="1"/>
    <col min="9481" max="9482" width="10.88671875" style="122" bestFit="1" customWidth="1"/>
    <col min="9483" max="9483" width="9.33203125" style="122" bestFit="1" customWidth="1"/>
    <col min="9484" max="9485" width="10.88671875" style="122" bestFit="1" customWidth="1"/>
    <col min="9486" max="9486" width="10.6640625" style="122" customWidth="1"/>
    <col min="9487" max="9488" width="10.88671875" style="122" bestFit="1" customWidth="1"/>
    <col min="9489" max="9489" width="9.33203125" style="122" bestFit="1" customWidth="1"/>
    <col min="9490" max="9491" width="10.88671875" style="122" bestFit="1" customWidth="1"/>
    <col min="9492" max="9492" width="10.88671875" style="122" customWidth="1"/>
    <col min="9493" max="9728" width="9" style="122"/>
    <col min="9729" max="9729" width="3.77734375" style="122" customWidth="1"/>
    <col min="9730" max="9730" width="17.6640625" style="122" bestFit="1" customWidth="1"/>
    <col min="9731" max="9732" width="10.88671875" style="122" bestFit="1" customWidth="1"/>
    <col min="9733" max="9733" width="9.33203125" style="122" bestFit="1" customWidth="1"/>
    <col min="9734" max="9734" width="10.88671875" style="122" bestFit="1" customWidth="1"/>
    <col min="9735" max="9735" width="13.33203125" style="122" bestFit="1" customWidth="1"/>
    <col min="9736" max="9736" width="9.33203125" style="122" bestFit="1" customWidth="1"/>
    <col min="9737" max="9738" width="10.88671875" style="122" bestFit="1" customWidth="1"/>
    <col min="9739" max="9739" width="9.33203125" style="122" bestFit="1" customWidth="1"/>
    <col min="9740" max="9741" width="10.88671875" style="122" bestFit="1" customWidth="1"/>
    <col min="9742" max="9742" width="10.6640625" style="122" customWidth="1"/>
    <col min="9743" max="9744" width="10.88671875" style="122" bestFit="1" customWidth="1"/>
    <col min="9745" max="9745" width="9.33203125" style="122" bestFit="1" customWidth="1"/>
    <col min="9746" max="9747" width="10.88671875" style="122" bestFit="1" customWidth="1"/>
    <col min="9748" max="9748" width="10.88671875" style="122" customWidth="1"/>
    <col min="9749" max="9984" width="9" style="122"/>
    <col min="9985" max="9985" width="3.77734375" style="122" customWidth="1"/>
    <col min="9986" max="9986" width="17.6640625" style="122" bestFit="1" customWidth="1"/>
    <col min="9987" max="9988" width="10.88671875" style="122" bestFit="1" customWidth="1"/>
    <col min="9989" max="9989" width="9.33203125" style="122" bestFit="1" customWidth="1"/>
    <col min="9990" max="9990" width="10.88671875" style="122" bestFit="1" customWidth="1"/>
    <col min="9991" max="9991" width="13.33203125" style="122" bestFit="1" customWidth="1"/>
    <col min="9992" max="9992" width="9.33203125" style="122" bestFit="1" customWidth="1"/>
    <col min="9993" max="9994" width="10.88671875" style="122" bestFit="1" customWidth="1"/>
    <col min="9995" max="9995" width="9.33203125" style="122" bestFit="1" customWidth="1"/>
    <col min="9996" max="9997" width="10.88671875" style="122" bestFit="1" customWidth="1"/>
    <col min="9998" max="9998" width="10.6640625" style="122" customWidth="1"/>
    <col min="9999" max="10000" width="10.88671875" style="122" bestFit="1" customWidth="1"/>
    <col min="10001" max="10001" width="9.33203125" style="122" bestFit="1" customWidth="1"/>
    <col min="10002" max="10003" width="10.88671875" style="122" bestFit="1" customWidth="1"/>
    <col min="10004" max="10004" width="10.88671875" style="122" customWidth="1"/>
    <col min="10005" max="10240" width="9" style="122"/>
    <col min="10241" max="10241" width="3.77734375" style="122" customWidth="1"/>
    <col min="10242" max="10242" width="17.6640625" style="122" bestFit="1" customWidth="1"/>
    <col min="10243" max="10244" width="10.88671875" style="122" bestFit="1" customWidth="1"/>
    <col min="10245" max="10245" width="9.33203125" style="122" bestFit="1" customWidth="1"/>
    <col min="10246" max="10246" width="10.88671875" style="122" bestFit="1" customWidth="1"/>
    <col min="10247" max="10247" width="13.33203125" style="122" bestFit="1" customWidth="1"/>
    <col min="10248" max="10248" width="9.33203125" style="122" bestFit="1" customWidth="1"/>
    <col min="10249" max="10250" width="10.88671875" style="122" bestFit="1" customWidth="1"/>
    <col min="10251" max="10251" width="9.33203125" style="122" bestFit="1" customWidth="1"/>
    <col min="10252" max="10253" width="10.88671875" style="122" bestFit="1" customWidth="1"/>
    <col min="10254" max="10254" width="10.6640625" style="122" customWidth="1"/>
    <col min="10255" max="10256" width="10.88671875" style="122" bestFit="1" customWidth="1"/>
    <col min="10257" max="10257" width="9.33203125" style="122" bestFit="1" customWidth="1"/>
    <col min="10258" max="10259" width="10.88671875" style="122" bestFit="1" customWidth="1"/>
    <col min="10260" max="10260" width="10.88671875" style="122" customWidth="1"/>
    <col min="10261" max="10496" width="9" style="122"/>
    <col min="10497" max="10497" width="3.77734375" style="122" customWidth="1"/>
    <col min="10498" max="10498" width="17.6640625" style="122" bestFit="1" customWidth="1"/>
    <col min="10499" max="10500" width="10.88671875" style="122" bestFit="1" customWidth="1"/>
    <col min="10501" max="10501" width="9.33203125" style="122" bestFit="1" customWidth="1"/>
    <col min="10502" max="10502" width="10.88671875" style="122" bestFit="1" customWidth="1"/>
    <col min="10503" max="10503" width="13.33203125" style="122" bestFit="1" customWidth="1"/>
    <col min="10504" max="10504" width="9.33203125" style="122" bestFit="1" customWidth="1"/>
    <col min="10505" max="10506" width="10.88671875" style="122" bestFit="1" customWidth="1"/>
    <col min="10507" max="10507" width="9.33203125" style="122" bestFit="1" customWidth="1"/>
    <col min="10508" max="10509" width="10.88671875" style="122" bestFit="1" customWidth="1"/>
    <col min="10510" max="10510" width="10.6640625" style="122" customWidth="1"/>
    <col min="10511" max="10512" width="10.88671875" style="122" bestFit="1" customWidth="1"/>
    <col min="10513" max="10513" width="9.33203125" style="122" bestFit="1" customWidth="1"/>
    <col min="10514" max="10515" width="10.88671875" style="122" bestFit="1" customWidth="1"/>
    <col min="10516" max="10516" width="10.88671875" style="122" customWidth="1"/>
    <col min="10517" max="10752" width="9" style="122"/>
    <col min="10753" max="10753" width="3.77734375" style="122" customWidth="1"/>
    <col min="10754" max="10754" width="17.6640625" style="122" bestFit="1" customWidth="1"/>
    <col min="10755" max="10756" width="10.88671875" style="122" bestFit="1" customWidth="1"/>
    <col min="10757" max="10757" width="9.33203125" style="122" bestFit="1" customWidth="1"/>
    <col min="10758" max="10758" width="10.88671875" style="122" bestFit="1" customWidth="1"/>
    <col min="10759" max="10759" width="13.33203125" style="122" bestFit="1" customWidth="1"/>
    <col min="10760" max="10760" width="9.33203125" style="122" bestFit="1" customWidth="1"/>
    <col min="10761" max="10762" width="10.88671875" style="122" bestFit="1" customWidth="1"/>
    <col min="10763" max="10763" width="9.33203125" style="122" bestFit="1" customWidth="1"/>
    <col min="10764" max="10765" width="10.88671875" style="122" bestFit="1" customWidth="1"/>
    <col min="10766" max="10766" width="10.6640625" style="122" customWidth="1"/>
    <col min="10767" max="10768" width="10.88671875" style="122" bestFit="1" customWidth="1"/>
    <col min="10769" max="10769" width="9.33203125" style="122" bestFit="1" customWidth="1"/>
    <col min="10770" max="10771" width="10.88671875" style="122" bestFit="1" customWidth="1"/>
    <col min="10772" max="10772" width="10.88671875" style="122" customWidth="1"/>
    <col min="10773" max="11008" width="9" style="122"/>
    <col min="11009" max="11009" width="3.77734375" style="122" customWidth="1"/>
    <col min="11010" max="11010" width="17.6640625" style="122" bestFit="1" customWidth="1"/>
    <col min="11011" max="11012" width="10.88671875" style="122" bestFit="1" customWidth="1"/>
    <col min="11013" max="11013" width="9.33203125" style="122" bestFit="1" customWidth="1"/>
    <col min="11014" max="11014" width="10.88671875" style="122" bestFit="1" customWidth="1"/>
    <col min="11015" max="11015" width="13.33203125" style="122" bestFit="1" customWidth="1"/>
    <col min="11016" max="11016" width="9.33203125" style="122" bestFit="1" customWidth="1"/>
    <col min="11017" max="11018" width="10.88671875" style="122" bestFit="1" customWidth="1"/>
    <col min="11019" max="11019" width="9.33203125" style="122" bestFit="1" customWidth="1"/>
    <col min="11020" max="11021" width="10.88671875" style="122" bestFit="1" customWidth="1"/>
    <col min="11022" max="11022" width="10.6640625" style="122" customWidth="1"/>
    <col min="11023" max="11024" width="10.88671875" style="122" bestFit="1" customWidth="1"/>
    <col min="11025" max="11025" width="9.33203125" style="122" bestFit="1" customWidth="1"/>
    <col min="11026" max="11027" width="10.88671875" style="122" bestFit="1" customWidth="1"/>
    <col min="11028" max="11028" width="10.88671875" style="122" customWidth="1"/>
    <col min="11029" max="11264" width="9" style="122"/>
    <col min="11265" max="11265" width="3.77734375" style="122" customWidth="1"/>
    <col min="11266" max="11266" width="17.6640625" style="122" bestFit="1" customWidth="1"/>
    <col min="11267" max="11268" width="10.88671875" style="122" bestFit="1" customWidth="1"/>
    <col min="11269" max="11269" width="9.33203125" style="122" bestFit="1" customWidth="1"/>
    <col min="11270" max="11270" width="10.88671875" style="122" bestFit="1" customWidth="1"/>
    <col min="11271" max="11271" width="13.33203125" style="122" bestFit="1" customWidth="1"/>
    <col min="11272" max="11272" width="9.33203125" style="122" bestFit="1" customWidth="1"/>
    <col min="11273" max="11274" width="10.88671875" style="122" bestFit="1" customWidth="1"/>
    <col min="11275" max="11275" width="9.33203125" style="122" bestFit="1" customWidth="1"/>
    <col min="11276" max="11277" width="10.88671875" style="122" bestFit="1" customWidth="1"/>
    <col min="11278" max="11278" width="10.6640625" style="122" customWidth="1"/>
    <col min="11279" max="11280" width="10.88671875" style="122" bestFit="1" customWidth="1"/>
    <col min="11281" max="11281" width="9.33203125" style="122" bestFit="1" customWidth="1"/>
    <col min="11282" max="11283" width="10.88671875" style="122" bestFit="1" customWidth="1"/>
    <col min="11284" max="11284" width="10.88671875" style="122" customWidth="1"/>
    <col min="11285" max="11520" width="9" style="122"/>
    <col min="11521" max="11521" width="3.77734375" style="122" customWidth="1"/>
    <col min="11522" max="11522" width="17.6640625" style="122" bestFit="1" customWidth="1"/>
    <col min="11523" max="11524" width="10.88671875" style="122" bestFit="1" customWidth="1"/>
    <col min="11525" max="11525" width="9.33203125" style="122" bestFit="1" customWidth="1"/>
    <col min="11526" max="11526" width="10.88671875" style="122" bestFit="1" customWidth="1"/>
    <col min="11527" max="11527" width="13.33203125" style="122" bestFit="1" customWidth="1"/>
    <col min="11528" max="11528" width="9.33203125" style="122" bestFit="1" customWidth="1"/>
    <col min="11529" max="11530" width="10.88671875" style="122" bestFit="1" customWidth="1"/>
    <col min="11531" max="11531" width="9.33203125" style="122" bestFit="1" customWidth="1"/>
    <col min="11532" max="11533" width="10.88671875" style="122" bestFit="1" customWidth="1"/>
    <col min="11534" max="11534" width="10.6640625" style="122" customWidth="1"/>
    <col min="11535" max="11536" width="10.88671875" style="122" bestFit="1" customWidth="1"/>
    <col min="11537" max="11537" width="9.33203125" style="122" bestFit="1" customWidth="1"/>
    <col min="11538" max="11539" width="10.88671875" style="122" bestFit="1" customWidth="1"/>
    <col min="11540" max="11540" width="10.88671875" style="122" customWidth="1"/>
    <col min="11541" max="11776" width="9" style="122"/>
    <col min="11777" max="11777" width="3.77734375" style="122" customWidth="1"/>
    <col min="11778" max="11778" width="17.6640625" style="122" bestFit="1" customWidth="1"/>
    <col min="11779" max="11780" width="10.88671875" style="122" bestFit="1" customWidth="1"/>
    <col min="11781" max="11781" width="9.33203125" style="122" bestFit="1" customWidth="1"/>
    <col min="11782" max="11782" width="10.88671875" style="122" bestFit="1" customWidth="1"/>
    <col min="11783" max="11783" width="13.33203125" style="122" bestFit="1" customWidth="1"/>
    <col min="11784" max="11784" width="9.33203125" style="122" bestFit="1" customWidth="1"/>
    <col min="11785" max="11786" width="10.88671875" style="122" bestFit="1" customWidth="1"/>
    <col min="11787" max="11787" width="9.33203125" style="122" bestFit="1" customWidth="1"/>
    <col min="11788" max="11789" width="10.88671875" style="122" bestFit="1" customWidth="1"/>
    <col min="11790" max="11790" width="10.6640625" style="122" customWidth="1"/>
    <col min="11791" max="11792" width="10.88671875" style="122" bestFit="1" customWidth="1"/>
    <col min="11793" max="11793" width="9.33203125" style="122" bestFit="1" customWidth="1"/>
    <col min="11794" max="11795" width="10.88671875" style="122" bestFit="1" customWidth="1"/>
    <col min="11796" max="11796" width="10.88671875" style="122" customWidth="1"/>
    <col min="11797" max="12032" width="9" style="122"/>
    <col min="12033" max="12033" width="3.77734375" style="122" customWidth="1"/>
    <col min="12034" max="12034" width="17.6640625" style="122" bestFit="1" customWidth="1"/>
    <col min="12035" max="12036" width="10.88671875" style="122" bestFit="1" customWidth="1"/>
    <col min="12037" max="12037" width="9.33203125" style="122" bestFit="1" customWidth="1"/>
    <col min="12038" max="12038" width="10.88671875" style="122" bestFit="1" customWidth="1"/>
    <col min="12039" max="12039" width="13.33203125" style="122" bestFit="1" customWidth="1"/>
    <col min="12040" max="12040" width="9.33203125" style="122" bestFit="1" customWidth="1"/>
    <col min="12041" max="12042" width="10.88671875" style="122" bestFit="1" customWidth="1"/>
    <col min="12043" max="12043" width="9.33203125" style="122" bestFit="1" customWidth="1"/>
    <col min="12044" max="12045" width="10.88671875" style="122" bestFit="1" customWidth="1"/>
    <col min="12046" max="12046" width="10.6640625" style="122" customWidth="1"/>
    <col min="12047" max="12048" width="10.88671875" style="122" bestFit="1" customWidth="1"/>
    <col min="12049" max="12049" width="9.33203125" style="122" bestFit="1" customWidth="1"/>
    <col min="12050" max="12051" width="10.88671875" style="122" bestFit="1" customWidth="1"/>
    <col min="12052" max="12052" width="10.88671875" style="122" customWidth="1"/>
    <col min="12053" max="12288" width="9" style="122"/>
    <col min="12289" max="12289" width="3.77734375" style="122" customWidth="1"/>
    <col min="12290" max="12290" width="17.6640625" style="122" bestFit="1" customWidth="1"/>
    <col min="12291" max="12292" width="10.88671875" style="122" bestFit="1" customWidth="1"/>
    <col min="12293" max="12293" width="9.33203125" style="122" bestFit="1" customWidth="1"/>
    <col min="12294" max="12294" width="10.88671875" style="122" bestFit="1" customWidth="1"/>
    <col min="12295" max="12295" width="13.33203125" style="122" bestFit="1" customWidth="1"/>
    <col min="12296" max="12296" width="9.33203125" style="122" bestFit="1" customWidth="1"/>
    <col min="12297" max="12298" width="10.88671875" style="122" bestFit="1" customWidth="1"/>
    <col min="12299" max="12299" width="9.33203125" style="122" bestFit="1" customWidth="1"/>
    <col min="12300" max="12301" width="10.88671875" style="122" bestFit="1" customWidth="1"/>
    <col min="12302" max="12302" width="10.6640625" style="122" customWidth="1"/>
    <col min="12303" max="12304" width="10.88671875" style="122" bestFit="1" customWidth="1"/>
    <col min="12305" max="12305" width="9.33203125" style="122" bestFit="1" customWidth="1"/>
    <col min="12306" max="12307" width="10.88671875" style="122" bestFit="1" customWidth="1"/>
    <col min="12308" max="12308" width="10.88671875" style="122" customWidth="1"/>
    <col min="12309" max="12544" width="9" style="122"/>
    <col min="12545" max="12545" width="3.77734375" style="122" customWidth="1"/>
    <col min="12546" max="12546" width="17.6640625" style="122" bestFit="1" customWidth="1"/>
    <col min="12547" max="12548" width="10.88671875" style="122" bestFit="1" customWidth="1"/>
    <col min="12549" max="12549" width="9.33203125" style="122" bestFit="1" customWidth="1"/>
    <col min="12550" max="12550" width="10.88671875" style="122" bestFit="1" customWidth="1"/>
    <col min="12551" max="12551" width="13.33203125" style="122" bestFit="1" customWidth="1"/>
    <col min="12552" max="12552" width="9.33203125" style="122" bestFit="1" customWidth="1"/>
    <col min="12553" max="12554" width="10.88671875" style="122" bestFit="1" customWidth="1"/>
    <col min="12555" max="12555" width="9.33203125" style="122" bestFit="1" customWidth="1"/>
    <col min="12556" max="12557" width="10.88671875" style="122" bestFit="1" customWidth="1"/>
    <col min="12558" max="12558" width="10.6640625" style="122" customWidth="1"/>
    <col min="12559" max="12560" width="10.88671875" style="122" bestFit="1" customWidth="1"/>
    <col min="12561" max="12561" width="9.33203125" style="122" bestFit="1" customWidth="1"/>
    <col min="12562" max="12563" width="10.88671875" style="122" bestFit="1" customWidth="1"/>
    <col min="12564" max="12564" width="10.88671875" style="122" customWidth="1"/>
    <col min="12565" max="12800" width="9" style="122"/>
    <col min="12801" max="12801" width="3.77734375" style="122" customWidth="1"/>
    <col min="12802" max="12802" width="17.6640625" style="122" bestFit="1" customWidth="1"/>
    <col min="12803" max="12804" width="10.88671875" style="122" bestFit="1" customWidth="1"/>
    <col min="12805" max="12805" width="9.33203125" style="122" bestFit="1" customWidth="1"/>
    <col min="12806" max="12806" width="10.88671875" style="122" bestFit="1" customWidth="1"/>
    <col min="12807" max="12807" width="13.33203125" style="122" bestFit="1" customWidth="1"/>
    <col min="12808" max="12808" width="9.33203125" style="122" bestFit="1" customWidth="1"/>
    <col min="12809" max="12810" width="10.88671875" style="122" bestFit="1" customWidth="1"/>
    <col min="12811" max="12811" width="9.33203125" style="122" bestFit="1" customWidth="1"/>
    <col min="12812" max="12813" width="10.88671875" style="122" bestFit="1" customWidth="1"/>
    <col min="12814" max="12814" width="10.6640625" style="122" customWidth="1"/>
    <col min="12815" max="12816" width="10.88671875" style="122" bestFit="1" customWidth="1"/>
    <col min="12817" max="12817" width="9.33203125" style="122" bestFit="1" customWidth="1"/>
    <col min="12818" max="12819" width="10.88671875" style="122" bestFit="1" customWidth="1"/>
    <col min="12820" max="12820" width="10.88671875" style="122" customWidth="1"/>
    <col min="12821" max="13056" width="9" style="122"/>
    <col min="13057" max="13057" width="3.77734375" style="122" customWidth="1"/>
    <col min="13058" max="13058" width="17.6640625" style="122" bestFit="1" customWidth="1"/>
    <col min="13059" max="13060" width="10.88671875" style="122" bestFit="1" customWidth="1"/>
    <col min="13061" max="13061" width="9.33203125" style="122" bestFit="1" customWidth="1"/>
    <col min="13062" max="13062" width="10.88671875" style="122" bestFit="1" customWidth="1"/>
    <col min="13063" max="13063" width="13.33203125" style="122" bestFit="1" customWidth="1"/>
    <col min="13064" max="13064" width="9.33203125" style="122" bestFit="1" customWidth="1"/>
    <col min="13065" max="13066" width="10.88671875" style="122" bestFit="1" customWidth="1"/>
    <col min="13067" max="13067" width="9.33203125" style="122" bestFit="1" customWidth="1"/>
    <col min="13068" max="13069" width="10.88671875" style="122" bestFit="1" customWidth="1"/>
    <col min="13070" max="13070" width="10.6640625" style="122" customWidth="1"/>
    <col min="13071" max="13072" width="10.88671875" style="122" bestFit="1" customWidth="1"/>
    <col min="13073" max="13073" width="9.33203125" style="122" bestFit="1" customWidth="1"/>
    <col min="13074" max="13075" width="10.88671875" style="122" bestFit="1" customWidth="1"/>
    <col min="13076" max="13076" width="10.88671875" style="122" customWidth="1"/>
    <col min="13077" max="13312" width="9" style="122"/>
    <col min="13313" max="13313" width="3.77734375" style="122" customWidth="1"/>
    <col min="13314" max="13314" width="17.6640625" style="122" bestFit="1" customWidth="1"/>
    <col min="13315" max="13316" width="10.88671875" style="122" bestFit="1" customWidth="1"/>
    <col min="13317" max="13317" width="9.33203125" style="122" bestFit="1" customWidth="1"/>
    <col min="13318" max="13318" width="10.88671875" style="122" bestFit="1" customWidth="1"/>
    <col min="13319" max="13319" width="13.33203125" style="122" bestFit="1" customWidth="1"/>
    <col min="13320" max="13320" width="9.33203125" style="122" bestFit="1" customWidth="1"/>
    <col min="13321" max="13322" width="10.88671875" style="122" bestFit="1" customWidth="1"/>
    <col min="13323" max="13323" width="9.33203125" style="122" bestFit="1" customWidth="1"/>
    <col min="13324" max="13325" width="10.88671875" style="122" bestFit="1" customWidth="1"/>
    <col min="13326" max="13326" width="10.6640625" style="122" customWidth="1"/>
    <col min="13327" max="13328" width="10.88671875" style="122" bestFit="1" customWidth="1"/>
    <col min="13329" max="13329" width="9.33203125" style="122" bestFit="1" customWidth="1"/>
    <col min="13330" max="13331" width="10.88671875" style="122" bestFit="1" customWidth="1"/>
    <col min="13332" max="13332" width="10.88671875" style="122" customWidth="1"/>
    <col min="13333" max="13568" width="9" style="122"/>
    <col min="13569" max="13569" width="3.77734375" style="122" customWidth="1"/>
    <col min="13570" max="13570" width="17.6640625" style="122" bestFit="1" customWidth="1"/>
    <col min="13571" max="13572" width="10.88671875" style="122" bestFit="1" customWidth="1"/>
    <col min="13573" max="13573" width="9.33203125" style="122" bestFit="1" customWidth="1"/>
    <col min="13574" max="13574" width="10.88671875" style="122" bestFit="1" customWidth="1"/>
    <col min="13575" max="13575" width="13.33203125" style="122" bestFit="1" customWidth="1"/>
    <col min="13576" max="13576" width="9.33203125" style="122" bestFit="1" customWidth="1"/>
    <col min="13577" max="13578" width="10.88671875" style="122" bestFit="1" customWidth="1"/>
    <col min="13579" max="13579" width="9.33203125" style="122" bestFit="1" customWidth="1"/>
    <col min="13580" max="13581" width="10.88671875" style="122" bestFit="1" customWidth="1"/>
    <col min="13582" max="13582" width="10.6640625" style="122" customWidth="1"/>
    <col min="13583" max="13584" width="10.88671875" style="122" bestFit="1" customWidth="1"/>
    <col min="13585" max="13585" width="9.33203125" style="122" bestFit="1" customWidth="1"/>
    <col min="13586" max="13587" width="10.88671875" style="122" bestFit="1" customWidth="1"/>
    <col min="13588" max="13588" width="10.88671875" style="122" customWidth="1"/>
    <col min="13589" max="13824" width="9" style="122"/>
    <col min="13825" max="13825" width="3.77734375" style="122" customWidth="1"/>
    <col min="13826" max="13826" width="17.6640625" style="122" bestFit="1" customWidth="1"/>
    <col min="13827" max="13828" width="10.88671875" style="122" bestFit="1" customWidth="1"/>
    <col min="13829" max="13829" width="9.33203125" style="122" bestFit="1" customWidth="1"/>
    <col min="13830" max="13830" width="10.88671875" style="122" bestFit="1" customWidth="1"/>
    <col min="13831" max="13831" width="13.33203125" style="122" bestFit="1" customWidth="1"/>
    <col min="13832" max="13832" width="9.33203125" style="122" bestFit="1" customWidth="1"/>
    <col min="13833" max="13834" width="10.88671875" style="122" bestFit="1" customWidth="1"/>
    <col min="13835" max="13835" width="9.33203125" style="122" bestFit="1" customWidth="1"/>
    <col min="13836" max="13837" width="10.88671875" style="122" bestFit="1" customWidth="1"/>
    <col min="13838" max="13838" width="10.6640625" style="122" customWidth="1"/>
    <col min="13839" max="13840" width="10.88671875" style="122" bestFit="1" customWidth="1"/>
    <col min="13841" max="13841" width="9.33203125" style="122" bestFit="1" customWidth="1"/>
    <col min="13842" max="13843" width="10.88671875" style="122" bestFit="1" customWidth="1"/>
    <col min="13844" max="13844" width="10.88671875" style="122" customWidth="1"/>
    <col min="13845" max="14080" width="9" style="122"/>
    <col min="14081" max="14081" width="3.77734375" style="122" customWidth="1"/>
    <col min="14082" max="14082" width="17.6640625" style="122" bestFit="1" customWidth="1"/>
    <col min="14083" max="14084" width="10.88671875" style="122" bestFit="1" customWidth="1"/>
    <col min="14085" max="14085" width="9.33203125" style="122" bestFit="1" customWidth="1"/>
    <col min="14086" max="14086" width="10.88671875" style="122" bestFit="1" customWidth="1"/>
    <col min="14087" max="14087" width="13.33203125" style="122" bestFit="1" customWidth="1"/>
    <col min="14088" max="14088" width="9.33203125" style="122" bestFit="1" customWidth="1"/>
    <col min="14089" max="14090" width="10.88671875" style="122" bestFit="1" customWidth="1"/>
    <col min="14091" max="14091" width="9.33203125" style="122" bestFit="1" customWidth="1"/>
    <col min="14092" max="14093" width="10.88671875" style="122" bestFit="1" customWidth="1"/>
    <col min="14094" max="14094" width="10.6640625" style="122" customWidth="1"/>
    <col min="14095" max="14096" width="10.88671875" style="122" bestFit="1" customWidth="1"/>
    <col min="14097" max="14097" width="9.33203125" style="122" bestFit="1" customWidth="1"/>
    <col min="14098" max="14099" width="10.88671875" style="122" bestFit="1" customWidth="1"/>
    <col min="14100" max="14100" width="10.88671875" style="122" customWidth="1"/>
    <col min="14101" max="14336" width="9" style="122"/>
    <col min="14337" max="14337" width="3.77734375" style="122" customWidth="1"/>
    <col min="14338" max="14338" width="17.6640625" style="122" bestFit="1" customWidth="1"/>
    <col min="14339" max="14340" width="10.88671875" style="122" bestFit="1" customWidth="1"/>
    <col min="14341" max="14341" width="9.33203125" style="122" bestFit="1" customWidth="1"/>
    <col min="14342" max="14342" width="10.88671875" style="122" bestFit="1" customWidth="1"/>
    <col min="14343" max="14343" width="13.33203125" style="122" bestFit="1" customWidth="1"/>
    <col min="14344" max="14344" width="9.33203125" style="122" bestFit="1" customWidth="1"/>
    <col min="14345" max="14346" width="10.88671875" style="122" bestFit="1" customWidth="1"/>
    <col min="14347" max="14347" width="9.33203125" style="122" bestFit="1" customWidth="1"/>
    <col min="14348" max="14349" width="10.88671875" style="122" bestFit="1" customWidth="1"/>
    <col min="14350" max="14350" width="10.6640625" style="122" customWidth="1"/>
    <col min="14351" max="14352" width="10.88671875" style="122" bestFit="1" customWidth="1"/>
    <col min="14353" max="14353" width="9.33203125" style="122" bestFit="1" customWidth="1"/>
    <col min="14354" max="14355" width="10.88671875" style="122" bestFit="1" customWidth="1"/>
    <col min="14356" max="14356" width="10.88671875" style="122" customWidth="1"/>
    <col min="14357" max="14592" width="9" style="122"/>
    <col min="14593" max="14593" width="3.77734375" style="122" customWidth="1"/>
    <col min="14594" max="14594" width="17.6640625" style="122" bestFit="1" customWidth="1"/>
    <col min="14595" max="14596" width="10.88671875" style="122" bestFit="1" customWidth="1"/>
    <col min="14597" max="14597" width="9.33203125" style="122" bestFit="1" customWidth="1"/>
    <col min="14598" max="14598" width="10.88671875" style="122" bestFit="1" customWidth="1"/>
    <col min="14599" max="14599" width="13.33203125" style="122" bestFit="1" customWidth="1"/>
    <col min="14600" max="14600" width="9.33203125" style="122" bestFit="1" customWidth="1"/>
    <col min="14601" max="14602" width="10.88671875" style="122" bestFit="1" customWidth="1"/>
    <col min="14603" max="14603" width="9.33203125" style="122" bestFit="1" customWidth="1"/>
    <col min="14604" max="14605" width="10.88671875" style="122" bestFit="1" customWidth="1"/>
    <col min="14606" max="14606" width="10.6640625" style="122" customWidth="1"/>
    <col min="14607" max="14608" width="10.88671875" style="122" bestFit="1" customWidth="1"/>
    <col min="14609" max="14609" width="9.33203125" style="122" bestFit="1" customWidth="1"/>
    <col min="14610" max="14611" width="10.88671875" style="122" bestFit="1" customWidth="1"/>
    <col min="14612" max="14612" width="10.88671875" style="122" customWidth="1"/>
    <col min="14613" max="14848" width="9" style="122"/>
    <col min="14849" max="14849" width="3.77734375" style="122" customWidth="1"/>
    <col min="14850" max="14850" width="17.6640625" style="122" bestFit="1" customWidth="1"/>
    <col min="14851" max="14852" width="10.88671875" style="122" bestFit="1" customWidth="1"/>
    <col min="14853" max="14853" width="9.33203125" style="122" bestFit="1" customWidth="1"/>
    <col min="14854" max="14854" width="10.88671875" style="122" bestFit="1" customWidth="1"/>
    <col min="14855" max="14855" width="13.33203125" style="122" bestFit="1" customWidth="1"/>
    <col min="14856" max="14856" width="9.33203125" style="122" bestFit="1" customWidth="1"/>
    <col min="14857" max="14858" width="10.88671875" style="122" bestFit="1" customWidth="1"/>
    <col min="14859" max="14859" width="9.33203125" style="122" bestFit="1" customWidth="1"/>
    <col min="14860" max="14861" width="10.88671875" style="122" bestFit="1" customWidth="1"/>
    <col min="14862" max="14862" width="10.6640625" style="122" customWidth="1"/>
    <col min="14863" max="14864" width="10.88671875" style="122" bestFit="1" customWidth="1"/>
    <col min="14865" max="14865" width="9.33203125" style="122" bestFit="1" customWidth="1"/>
    <col min="14866" max="14867" width="10.88671875" style="122" bestFit="1" customWidth="1"/>
    <col min="14868" max="14868" width="10.88671875" style="122" customWidth="1"/>
    <col min="14869" max="15104" width="9" style="122"/>
    <col min="15105" max="15105" width="3.77734375" style="122" customWidth="1"/>
    <col min="15106" max="15106" width="17.6640625" style="122" bestFit="1" customWidth="1"/>
    <col min="15107" max="15108" width="10.88671875" style="122" bestFit="1" customWidth="1"/>
    <col min="15109" max="15109" width="9.33203125" style="122" bestFit="1" customWidth="1"/>
    <col min="15110" max="15110" width="10.88671875" style="122" bestFit="1" customWidth="1"/>
    <col min="15111" max="15111" width="13.33203125" style="122" bestFit="1" customWidth="1"/>
    <col min="15112" max="15112" width="9.33203125" style="122" bestFit="1" customWidth="1"/>
    <col min="15113" max="15114" width="10.88671875" style="122" bestFit="1" customWidth="1"/>
    <col min="15115" max="15115" width="9.33203125" style="122" bestFit="1" customWidth="1"/>
    <col min="15116" max="15117" width="10.88671875" style="122" bestFit="1" customWidth="1"/>
    <col min="15118" max="15118" width="10.6640625" style="122" customWidth="1"/>
    <col min="15119" max="15120" width="10.88671875" style="122" bestFit="1" customWidth="1"/>
    <col min="15121" max="15121" width="9.33203125" style="122" bestFit="1" customWidth="1"/>
    <col min="15122" max="15123" width="10.88671875" style="122" bestFit="1" customWidth="1"/>
    <col min="15124" max="15124" width="10.88671875" style="122" customWidth="1"/>
    <col min="15125" max="15360" width="9" style="122"/>
    <col min="15361" max="15361" width="3.77734375" style="122" customWidth="1"/>
    <col min="15362" max="15362" width="17.6640625" style="122" bestFit="1" customWidth="1"/>
    <col min="15363" max="15364" width="10.88671875" style="122" bestFit="1" customWidth="1"/>
    <col min="15365" max="15365" width="9.33203125" style="122" bestFit="1" customWidth="1"/>
    <col min="15366" max="15366" width="10.88671875" style="122" bestFit="1" customWidth="1"/>
    <col min="15367" max="15367" width="13.33203125" style="122" bestFit="1" customWidth="1"/>
    <col min="15368" max="15368" width="9.33203125" style="122" bestFit="1" customWidth="1"/>
    <col min="15369" max="15370" width="10.88671875" style="122" bestFit="1" customWidth="1"/>
    <col min="15371" max="15371" width="9.33203125" style="122" bestFit="1" customWidth="1"/>
    <col min="15372" max="15373" width="10.88671875" style="122" bestFit="1" customWidth="1"/>
    <col min="15374" max="15374" width="10.6640625" style="122" customWidth="1"/>
    <col min="15375" max="15376" width="10.88671875" style="122" bestFit="1" customWidth="1"/>
    <col min="15377" max="15377" width="9.33203125" style="122" bestFit="1" customWidth="1"/>
    <col min="15378" max="15379" width="10.88671875" style="122" bestFit="1" customWidth="1"/>
    <col min="15380" max="15380" width="10.88671875" style="122" customWidth="1"/>
    <col min="15381" max="15616" width="9" style="122"/>
    <col min="15617" max="15617" width="3.77734375" style="122" customWidth="1"/>
    <col min="15618" max="15618" width="17.6640625" style="122" bestFit="1" customWidth="1"/>
    <col min="15619" max="15620" width="10.88671875" style="122" bestFit="1" customWidth="1"/>
    <col min="15621" max="15621" width="9.33203125" style="122" bestFit="1" customWidth="1"/>
    <col min="15622" max="15622" width="10.88671875" style="122" bestFit="1" customWidth="1"/>
    <col min="15623" max="15623" width="13.33203125" style="122" bestFit="1" customWidth="1"/>
    <col min="15624" max="15624" width="9.33203125" style="122" bestFit="1" customWidth="1"/>
    <col min="15625" max="15626" width="10.88671875" style="122" bestFit="1" customWidth="1"/>
    <col min="15627" max="15627" width="9.33203125" style="122" bestFit="1" customWidth="1"/>
    <col min="15628" max="15629" width="10.88671875" style="122" bestFit="1" customWidth="1"/>
    <col min="15630" max="15630" width="10.6640625" style="122" customWidth="1"/>
    <col min="15631" max="15632" width="10.88671875" style="122" bestFit="1" customWidth="1"/>
    <col min="15633" max="15633" width="9.33203125" style="122" bestFit="1" customWidth="1"/>
    <col min="15634" max="15635" width="10.88671875" style="122" bestFit="1" customWidth="1"/>
    <col min="15636" max="15636" width="10.88671875" style="122" customWidth="1"/>
    <col min="15637" max="15872" width="9" style="122"/>
    <col min="15873" max="15873" width="3.77734375" style="122" customWidth="1"/>
    <col min="15874" max="15874" width="17.6640625" style="122" bestFit="1" customWidth="1"/>
    <col min="15875" max="15876" width="10.88671875" style="122" bestFit="1" customWidth="1"/>
    <col min="15877" max="15877" width="9.33203125" style="122" bestFit="1" customWidth="1"/>
    <col min="15878" max="15878" width="10.88671875" style="122" bestFit="1" customWidth="1"/>
    <col min="15879" max="15879" width="13.33203125" style="122" bestFit="1" customWidth="1"/>
    <col min="15880" max="15880" width="9.33203125" style="122" bestFit="1" customWidth="1"/>
    <col min="15881" max="15882" width="10.88671875" style="122" bestFit="1" customWidth="1"/>
    <col min="15883" max="15883" width="9.33203125" style="122" bestFit="1" customWidth="1"/>
    <col min="15884" max="15885" width="10.88671875" style="122" bestFit="1" customWidth="1"/>
    <col min="15886" max="15886" width="10.6640625" style="122" customWidth="1"/>
    <col min="15887" max="15888" width="10.88671875" style="122" bestFit="1" customWidth="1"/>
    <col min="15889" max="15889" width="9.33203125" style="122" bestFit="1" customWidth="1"/>
    <col min="15890" max="15891" width="10.88671875" style="122" bestFit="1" customWidth="1"/>
    <col min="15892" max="15892" width="10.88671875" style="122" customWidth="1"/>
    <col min="15893" max="16128" width="9" style="122"/>
    <col min="16129" max="16129" width="3.77734375" style="122" customWidth="1"/>
    <col min="16130" max="16130" width="17.6640625" style="122" bestFit="1" customWidth="1"/>
    <col min="16131" max="16132" width="10.88671875" style="122" bestFit="1" customWidth="1"/>
    <col min="16133" max="16133" width="9.33203125" style="122" bestFit="1" customWidth="1"/>
    <col min="16134" max="16134" width="10.88671875" style="122" bestFit="1" customWidth="1"/>
    <col min="16135" max="16135" width="13.33203125" style="122" bestFit="1" customWidth="1"/>
    <col min="16136" max="16136" width="9.33203125" style="122" bestFit="1" customWidth="1"/>
    <col min="16137" max="16138" width="10.88671875" style="122" bestFit="1" customWidth="1"/>
    <col min="16139" max="16139" width="9.33203125" style="122" bestFit="1" customWidth="1"/>
    <col min="16140" max="16141" width="10.88671875" style="122" bestFit="1" customWidth="1"/>
    <col min="16142" max="16142" width="10.6640625" style="122" customWidth="1"/>
    <col min="16143" max="16144" width="10.88671875" style="122" bestFit="1" customWidth="1"/>
    <col min="16145" max="16145" width="9.33203125" style="122" bestFit="1" customWidth="1"/>
    <col min="16146" max="16147" width="10.88671875" style="122" bestFit="1" customWidth="1"/>
    <col min="16148" max="16148" width="10.88671875" style="122" customWidth="1"/>
    <col min="16149" max="16384" width="9" style="122"/>
  </cols>
  <sheetData>
    <row r="1" spans="1:20" ht="19.2">
      <c r="A1" s="309" t="s">
        <v>240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</row>
    <row r="2" spans="1:20" ht="16.05" customHeight="1">
      <c r="A2" s="122" t="s">
        <v>241</v>
      </c>
      <c r="T2" s="236" t="s">
        <v>74</v>
      </c>
    </row>
    <row r="3" spans="1:20" ht="16.05" customHeight="1">
      <c r="A3" s="262" t="s">
        <v>152</v>
      </c>
      <c r="B3" s="262"/>
      <c r="C3" s="262" t="s">
        <v>95</v>
      </c>
      <c r="D3" s="262"/>
      <c r="E3" s="262"/>
      <c r="F3" s="262" t="s">
        <v>123</v>
      </c>
      <c r="G3" s="262"/>
      <c r="H3" s="262"/>
      <c r="I3" s="262" t="s">
        <v>97</v>
      </c>
      <c r="J3" s="262"/>
      <c r="K3" s="262"/>
      <c r="L3" s="262" t="s">
        <v>98</v>
      </c>
      <c r="M3" s="262"/>
      <c r="N3" s="262"/>
      <c r="O3" s="262" t="s">
        <v>99</v>
      </c>
      <c r="P3" s="262"/>
      <c r="Q3" s="262"/>
      <c r="R3" s="262" t="s">
        <v>100</v>
      </c>
      <c r="S3" s="262"/>
      <c r="T3" s="262"/>
    </row>
    <row r="4" spans="1:20" ht="16.05" customHeight="1">
      <c r="A4" s="262"/>
      <c r="B4" s="262"/>
      <c r="C4" s="252" t="s">
        <v>242</v>
      </c>
      <c r="D4" s="252" t="s">
        <v>243</v>
      </c>
      <c r="E4" s="252" t="s">
        <v>244</v>
      </c>
      <c r="F4" s="252" t="s">
        <v>242</v>
      </c>
      <c r="G4" s="252" t="s">
        <v>243</v>
      </c>
      <c r="H4" s="252" t="s">
        <v>244</v>
      </c>
      <c r="I4" s="252" t="s">
        <v>242</v>
      </c>
      <c r="J4" s="252" t="s">
        <v>243</v>
      </c>
      <c r="K4" s="252" t="s">
        <v>244</v>
      </c>
      <c r="L4" s="252" t="s">
        <v>242</v>
      </c>
      <c r="M4" s="252" t="s">
        <v>243</v>
      </c>
      <c r="N4" s="252" t="s">
        <v>244</v>
      </c>
      <c r="O4" s="252" t="s">
        <v>242</v>
      </c>
      <c r="P4" s="252" t="s">
        <v>243</v>
      </c>
      <c r="Q4" s="252" t="s">
        <v>244</v>
      </c>
      <c r="R4" s="252" t="s">
        <v>242</v>
      </c>
      <c r="S4" s="252" t="s">
        <v>243</v>
      </c>
      <c r="T4" s="252" t="s">
        <v>244</v>
      </c>
    </row>
    <row r="5" spans="1:20" ht="19.95" customHeight="1">
      <c r="A5" s="312" t="s">
        <v>245</v>
      </c>
      <c r="B5" s="351" t="s">
        <v>246</v>
      </c>
      <c r="C5" s="352">
        <f>SUM(C6:C16)</f>
        <v>2293186</v>
      </c>
      <c r="D5" s="352">
        <v>2246314</v>
      </c>
      <c r="E5" s="353">
        <f>SUM(E6:E16)</f>
        <v>1.0000004451737379</v>
      </c>
      <c r="F5" s="352">
        <f>SUM(F6:F16)</f>
        <v>2296467</v>
      </c>
      <c r="G5" s="352">
        <v>2181080</v>
      </c>
      <c r="H5" s="354">
        <f t="shared" ref="H5:T5" si="0">SUM(H6:H16)</f>
        <v>1.0000004584884552</v>
      </c>
      <c r="I5" s="352">
        <f t="shared" si="0"/>
        <v>2315915</v>
      </c>
      <c r="J5" s="352">
        <f t="shared" si="0"/>
        <v>2159455</v>
      </c>
      <c r="K5" s="355">
        <f t="shared" si="0"/>
        <v>1</v>
      </c>
      <c r="L5" s="352">
        <f t="shared" si="0"/>
        <v>2282373</v>
      </c>
      <c r="M5" s="352">
        <v>2199963</v>
      </c>
      <c r="N5" s="354">
        <f t="shared" si="0"/>
        <v>1.0000004545530994</v>
      </c>
      <c r="O5" s="352">
        <f t="shared" si="0"/>
        <v>2352884</v>
      </c>
      <c r="P5" s="352">
        <f t="shared" si="0"/>
        <v>2141058</v>
      </c>
      <c r="Q5" s="354">
        <f t="shared" si="0"/>
        <v>0.99999999999999989</v>
      </c>
      <c r="R5" s="352">
        <f t="shared" si="0"/>
        <v>2434486</v>
      </c>
      <c r="S5" s="352">
        <f t="shared" si="0"/>
        <v>2424664</v>
      </c>
      <c r="T5" s="354">
        <f t="shared" si="0"/>
        <v>1</v>
      </c>
    </row>
    <row r="6" spans="1:20" ht="19.95" customHeight="1">
      <c r="A6" s="356"/>
      <c r="B6" s="237" t="s">
        <v>247</v>
      </c>
      <c r="C6" s="357">
        <v>390501</v>
      </c>
      <c r="D6" s="358">
        <v>394371</v>
      </c>
      <c r="E6" s="359">
        <f t="shared" ref="E6:E16" si="1">D6/$D$5</f>
        <v>0.17556361221093755</v>
      </c>
      <c r="F6" s="358">
        <v>394970</v>
      </c>
      <c r="G6" s="357">
        <v>398517</v>
      </c>
      <c r="H6" s="360">
        <f t="shared" ref="H6:H16" si="2">G6/$G$5</f>
        <v>0.18271544372512699</v>
      </c>
      <c r="I6" s="357">
        <v>408720</v>
      </c>
      <c r="J6" s="358">
        <v>407897</v>
      </c>
      <c r="K6" s="361">
        <f t="shared" ref="K6:K16" si="3">J6/$J$5</f>
        <v>0.18888886316223305</v>
      </c>
      <c r="L6" s="358">
        <v>394240</v>
      </c>
      <c r="M6" s="357">
        <v>393422</v>
      </c>
      <c r="N6" s="362">
        <f t="shared" ref="N6:N16" si="4">M6/$M$5</f>
        <v>0.17883118943364049</v>
      </c>
      <c r="O6" s="358">
        <v>406981</v>
      </c>
      <c r="P6" s="357">
        <v>403839</v>
      </c>
      <c r="Q6" s="360">
        <f t="shared" ref="Q6:Q16" si="5">P6/$P$5</f>
        <v>0.18861656246584632</v>
      </c>
      <c r="R6" s="357">
        <v>359852</v>
      </c>
      <c r="S6" s="358">
        <v>381796</v>
      </c>
      <c r="T6" s="360">
        <f t="shared" ref="T6:T16" si="6">S6/$S$5</f>
        <v>0.15746346710307077</v>
      </c>
    </row>
    <row r="7" spans="1:20" ht="19.95" customHeight="1">
      <c r="A7" s="356"/>
      <c r="B7" s="363" t="s">
        <v>248</v>
      </c>
      <c r="C7" s="357">
        <v>1</v>
      </c>
      <c r="D7" s="364">
        <v>0</v>
      </c>
      <c r="E7" s="359">
        <f t="shared" si="1"/>
        <v>0</v>
      </c>
      <c r="F7" s="364">
        <v>1</v>
      </c>
      <c r="G7" s="357">
        <v>0</v>
      </c>
      <c r="H7" s="365">
        <f t="shared" si="2"/>
        <v>0</v>
      </c>
      <c r="I7" s="357">
        <v>1</v>
      </c>
      <c r="J7" s="364">
        <v>0</v>
      </c>
      <c r="K7" s="361">
        <f t="shared" si="3"/>
        <v>0</v>
      </c>
      <c r="L7" s="364">
        <v>1</v>
      </c>
      <c r="M7" s="357">
        <v>0</v>
      </c>
      <c r="N7" s="366">
        <f t="shared" si="4"/>
        <v>0</v>
      </c>
      <c r="O7" s="364">
        <v>1</v>
      </c>
      <c r="P7" s="357">
        <v>0</v>
      </c>
      <c r="Q7" s="365">
        <f t="shared" si="5"/>
        <v>0</v>
      </c>
      <c r="R7" s="357">
        <v>1</v>
      </c>
      <c r="S7" s="364">
        <v>0</v>
      </c>
      <c r="T7" s="365">
        <f t="shared" si="6"/>
        <v>0</v>
      </c>
    </row>
    <row r="8" spans="1:20" ht="19.95" customHeight="1">
      <c r="A8" s="356"/>
      <c r="B8" s="248" t="s">
        <v>249</v>
      </c>
      <c r="C8" s="367">
        <v>1</v>
      </c>
      <c r="D8" s="368">
        <v>0</v>
      </c>
      <c r="E8" s="359">
        <f t="shared" si="1"/>
        <v>0</v>
      </c>
      <c r="F8" s="368">
        <v>1</v>
      </c>
      <c r="G8" s="357">
        <v>0</v>
      </c>
      <c r="H8" s="365">
        <f t="shared" si="2"/>
        <v>0</v>
      </c>
      <c r="I8" s="357">
        <v>1</v>
      </c>
      <c r="J8" s="364">
        <v>0</v>
      </c>
      <c r="K8" s="361">
        <f t="shared" si="3"/>
        <v>0</v>
      </c>
      <c r="L8" s="364">
        <v>1</v>
      </c>
      <c r="M8" s="357">
        <v>0</v>
      </c>
      <c r="N8" s="366">
        <f t="shared" si="4"/>
        <v>0</v>
      </c>
      <c r="O8" s="364">
        <v>1</v>
      </c>
      <c r="P8" s="357">
        <v>0</v>
      </c>
      <c r="Q8" s="365">
        <f t="shared" si="5"/>
        <v>0</v>
      </c>
      <c r="R8" s="357">
        <v>1</v>
      </c>
      <c r="S8" s="364">
        <v>0</v>
      </c>
      <c r="T8" s="365">
        <f t="shared" si="6"/>
        <v>0</v>
      </c>
    </row>
    <row r="9" spans="1:20" ht="19.95" customHeight="1">
      <c r="A9" s="356"/>
      <c r="B9" s="248" t="s">
        <v>250</v>
      </c>
      <c r="C9" s="357">
        <v>278</v>
      </c>
      <c r="D9" s="364">
        <v>464</v>
      </c>
      <c r="E9" s="359">
        <f t="shared" si="1"/>
        <v>2.0656061441098617E-4</v>
      </c>
      <c r="F9" s="364">
        <v>300</v>
      </c>
      <c r="G9" s="357">
        <v>445</v>
      </c>
      <c r="H9" s="365">
        <f t="shared" si="2"/>
        <v>2.0402736259100997E-4</v>
      </c>
      <c r="I9" s="357">
        <v>275</v>
      </c>
      <c r="J9" s="364">
        <v>417</v>
      </c>
      <c r="K9" s="361">
        <f t="shared" si="3"/>
        <v>1.9310427862585699E-4</v>
      </c>
      <c r="L9" s="364">
        <v>267</v>
      </c>
      <c r="M9" s="357">
        <v>422</v>
      </c>
      <c r="N9" s="366">
        <f t="shared" si="4"/>
        <v>1.918214079054966E-4</v>
      </c>
      <c r="O9" s="364">
        <v>239</v>
      </c>
      <c r="P9" s="357">
        <v>404</v>
      </c>
      <c r="Q9" s="365">
        <f t="shared" si="5"/>
        <v>1.8869175893413442E-4</v>
      </c>
      <c r="R9" s="357">
        <v>272</v>
      </c>
      <c r="S9" s="364">
        <v>425</v>
      </c>
      <c r="T9" s="365">
        <f t="shared" si="6"/>
        <v>1.7528201845699032E-4</v>
      </c>
    </row>
    <row r="10" spans="1:20" ht="19.95" customHeight="1">
      <c r="A10" s="356"/>
      <c r="B10" s="363" t="s">
        <v>251</v>
      </c>
      <c r="C10" s="357">
        <v>1</v>
      </c>
      <c r="D10" s="364">
        <v>0</v>
      </c>
      <c r="E10" s="359">
        <f t="shared" si="1"/>
        <v>0</v>
      </c>
      <c r="F10" s="364">
        <v>1650</v>
      </c>
      <c r="G10" s="357">
        <v>1585</v>
      </c>
      <c r="H10" s="365">
        <f t="shared" si="2"/>
        <v>7.2670420158820403E-4</v>
      </c>
      <c r="I10" s="357">
        <v>5102</v>
      </c>
      <c r="J10" s="364">
        <v>5003</v>
      </c>
      <c r="K10" s="361">
        <f t="shared" si="3"/>
        <v>2.3167882637054257E-3</v>
      </c>
      <c r="L10" s="364">
        <v>827</v>
      </c>
      <c r="M10" s="357">
        <v>826</v>
      </c>
      <c r="N10" s="366">
        <f t="shared" si="4"/>
        <v>3.7546086002355496E-4</v>
      </c>
      <c r="O10" s="364">
        <v>1</v>
      </c>
      <c r="P10" s="357">
        <v>0</v>
      </c>
      <c r="Q10" s="365">
        <f t="shared" si="5"/>
        <v>0</v>
      </c>
      <c r="R10" s="357">
        <v>116</v>
      </c>
      <c r="S10" s="364">
        <v>582</v>
      </c>
      <c r="T10" s="365">
        <f t="shared" si="6"/>
        <v>2.4003325821639617E-4</v>
      </c>
    </row>
    <row r="11" spans="1:20" ht="19.95" customHeight="1">
      <c r="A11" s="356"/>
      <c r="B11" s="363" t="s">
        <v>252</v>
      </c>
      <c r="C11" s="357">
        <v>1535083</v>
      </c>
      <c r="D11" s="364">
        <v>1515565</v>
      </c>
      <c r="E11" s="359">
        <f t="shared" si="1"/>
        <v>0.6746897361633325</v>
      </c>
      <c r="F11" s="364">
        <v>1514457</v>
      </c>
      <c r="G11" s="367">
        <v>1484180</v>
      </c>
      <c r="H11" s="365">
        <f t="shared" si="2"/>
        <v>0.68047939552882053</v>
      </c>
      <c r="I11" s="357">
        <v>1510526</v>
      </c>
      <c r="J11" s="364">
        <v>1419298</v>
      </c>
      <c r="K11" s="361">
        <f t="shared" si="3"/>
        <v>0.65724824087559131</v>
      </c>
      <c r="L11" s="364">
        <v>1503911</v>
      </c>
      <c r="M11" s="357">
        <v>1520967</v>
      </c>
      <c r="N11" s="366">
        <f t="shared" si="4"/>
        <v>0.69136026378625459</v>
      </c>
      <c r="O11" s="364">
        <v>1488382</v>
      </c>
      <c r="P11" s="357">
        <v>1427325</v>
      </c>
      <c r="Q11" s="365">
        <f t="shared" si="5"/>
        <v>0.66664471490263222</v>
      </c>
      <c r="R11" s="357">
        <v>1448943</v>
      </c>
      <c r="S11" s="364">
        <v>1468268</v>
      </c>
      <c r="T11" s="365">
        <f t="shared" si="6"/>
        <v>0.60555524394307825</v>
      </c>
    </row>
    <row r="12" spans="1:20" ht="19.95" customHeight="1">
      <c r="A12" s="356"/>
      <c r="B12" s="363" t="s">
        <v>253</v>
      </c>
      <c r="C12" s="357">
        <v>1</v>
      </c>
      <c r="D12" s="364">
        <v>0</v>
      </c>
      <c r="E12" s="359">
        <f t="shared" si="1"/>
        <v>0</v>
      </c>
      <c r="F12" s="364">
        <v>1</v>
      </c>
      <c r="G12" s="367">
        <v>0</v>
      </c>
      <c r="H12" s="365">
        <f t="shared" si="2"/>
        <v>0</v>
      </c>
      <c r="I12" s="357">
        <v>1</v>
      </c>
      <c r="J12" s="364">
        <v>0</v>
      </c>
      <c r="K12" s="361">
        <f t="shared" si="3"/>
        <v>0</v>
      </c>
      <c r="L12" s="364">
        <v>1</v>
      </c>
      <c r="M12" s="357">
        <v>0</v>
      </c>
      <c r="N12" s="366">
        <f t="shared" si="4"/>
        <v>0</v>
      </c>
      <c r="O12" s="364">
        <v>1</v>
      </c>
      <c r="P12" s="357">
        <v>0</v>
      </c>
      <c r="Q12" s="365">
        <f t="shared" si="5"/>
        <v>0</v>
      </c>
      <c r="R12" s="357">
        <v>1</v>
      </c>
      <c r="S12" s="364">
        <v>0</v>
      </c>
      <c r="T12" s="365">
        <f t="shared" si="6"/>
        <v>0</v>
      </c>
    </row>
    <row r="13" spans="1:20" ht="19.95" customHeight="1">
      <c r="A13" s="356"/>
      <c r="B13" s="363" t="s">
        <v>254</v>
      </c>
      <c r="C13" s="357">
        <v>316169</v>
      </c>
      <c r="D13" s="364">
        <v>284426</v>
      </c>
      <c r="E13" s="359">
        <f t="shared" si="1"/>
        <v>0.12661898559150681</v>
      </c>
      <c r="F13" s="364">
        <v>263158</v>
      </c>
      <c r="G13" s="367">
        <v>263157</v>
      </c>
      <c r="H13" s="365">
        <f t="shared" si="2"/>
        <v>0.12065444642103912</v>
      </c>
      <c r="I13" s="357">
        <v>323247</v>
      </c>
      <c r="J13" s="364">
        <v>323246</v>
      </c>
      <c r="K13" s="361">
        <f t="shared" si="3"/>
        <v>0.14968869460118409</v>
      </c>
      <c r="L13" s="364">
        <v>278483</v>
      </c>
      <c r="M13" s="357">
        <v>278483</v>
      </c>
      <c r="N13" s="366">
        <f t="shared" si="4"/>
        <v>0.12658531075295357</v>
      </c>
      <c r="O13" s="364">
        <v>283564</v>
      </c>
      <c r="P13" s="357">
        <v>283567</v>
      </c>
      <c r="Q13" s="365">
        <f t="shared" si="5"/>
        <v>0.13244246536058341</v>
      </c>
      <c r="R13" s="357">
        <v>571159</v>
      </c>
      <c r="S13" s="364">
        <v>571163</v>
      </c>
      <c r="T13" s="365">
        <f t="shared" si="6"/>
        <v>0.23556377295988229</v>
      </c>
    </row>
    <row r="14" spans="1:20" ht="19.95" customHeight="1">
      <c r="A14" s="356"/>
      <c r="B14" s="363" t="s">
        <v>255</v>
      </c>
      <c r="C14" s="357">
        <v>38376</v>
      </c>
      <c r="D14" s="364">
        <v>38376</v>
      </c>
      <c r="E14" s="359">
        <f t="shared" si="1"/>
        <v>1.7083987367750013E-2</v>
      </c>
      <c r="F14" s="364">
        <v>28398</v>
      </c>
      <c r="G14" s="367">
        <v>28398</v>
      </c>
      <c r="H14" s="365">
        <f t="shared" si="2"/>
        <v>1.302015515249326E-2</v>
      </c>
      <c r="I14" s="357">
        <v>1</v>
      </c>
      <c r="J14" s="364">
        <v>0</v>
      </c>
      <c r="K14" s="361">
        <f t="shared" si="3"/>
        <v>0</v>
      </c>
      <c r="L14" s="364">
        <v>1</v>
      </c>
      <c r="M14" s="357">
        <v>0</v>
      </c>
      <c r="N14" s="366">
        <f t="shared" si="4"/>
        <v>0</v>
      </c>
      <c r="O14" s="364">
        <v>19518</v>
      </c>
      <c r="P14" s="357">
        <v>19518</v>
      </c>
      <c r="Q14" s="365">
        <f t="shared" si="5"/>
        <v>9.116053838803059E-3</v>
      </c>
      <c r="R14" s="357">
        <v>1</v>
      </c>
      <c r="S14" s="364">
        <v>0</v>
      </c>
      <c r="T14" s="365">
        <f t="shared" si="6"/>
        <v>0</v>
      </c>
    </row>
    <row r="15" spans="1:20" ht="19.95" customHeight="1">
      <c r="A15" s="356"/>
      <c r="B15" s="363" t="s">
        <v>256</v>
      </c>
      <c r="C15" s="357">
        <v>12774</v>
      </c>
      <c r="D15" s="364">
        <v>13113</v>
      </c>
      <c r="E15" s="359">
        <f t="shared" si="1"/>
        <v>5.8375632258001334E-3</v>
      </c>
      <c r="F15" s="364">
        <v>93530</v>
      </c>
      <c r="G15" s="367">
        <v>4799</v>
      </c>
      <c r="H15" s="365">
        <f t="shared" si="2"/>
        <v>2.2002860967960825E-3</v>
      </c>
      <c r="I15" s="357">
        <v>68040</v>
      </c>
      <c r="J15" s="364">
        <v>3594</v>
      </c>
      <c r="K15" s="361">
        <f t="shared" si="3"/>
        <v>1.6643088186602639E-3</v>
      </c>
      <c r="L15" s="364">
        <v>104640</v>
      </c>
      <c r="M15" s="357">
        <v>5844</v>
      </c>
      <c r="N15" s="366">
        <f t="shared" si="4"/>
        <v>2.6564083123216163E-3</v>
      </c>
      <c r="O15" s="364">
        <v>154195</v>
      </c>
      <c r="P15" s="357">
        <v>6405</v>
      </c>
      <c r="Q15" s="365">
        <f t="shared" si="5"/>
        <v>2.9915116732008194E-3</v>
      </c>
      <c r="R15" s="357">
        <v>54139</v>
      </c>
      <c r="S15" s="364">
        <v>2430</v>
      </c>
      <c r="T15" s="365">
        <f t="shared" si="6"/>
        <v>1.0022007172952624E-3</v>
      </c>
    </row>
    <row r="16" spans="1:20" ht="19.95" customHeight="1">
      <c r="A16" s="369"/>
      <c r="B16" s="25" t="s">
        <v>257</v>
      </c>
      <c r="C16" s="357">
        <v>1</v>
      </c>
      <c r="D16" s="364">
        <v>0</v>
      </c>
      <c r="E16" s="359">
        <f t="shared" si="1"/>
        <v>0</v>
      </c>
      <c r="F16" s="370">
        <v>1</v>
      </c>
      <c r="G16" s="367">
        <v>0</v>
      </c>
      <c r="H16" s="371">
        <f t="shared" si="2"/>
        <v>0</v>
      </c>
      <c r="I16" s="357">
        <v>1</v>
      </c>
      <c r="J16" s="370">
        <v>0</v>
      </c>
      <c r="K16" s="361">
        <f t="shared" si="3"/>
        <v>0</v>
      </c>
      <c r="L16" s="370">
        <v>1</v>
      </c>
      <c r="M16" s="357">
        <v>0</v>
      </c>
      <c r="N16" s="372">
        <f t="shared" si="4"/>
        <v>0</v>
      </c>
      <c r="O16" s="370">
        <v>1</v>
      </c>
      <c r="P16" s="357">
        <v>0</v>
      </c>
      <c r="Q16" s="371">
        <f t="shared" si="5"/>
        <v>0</v>
      </c>
      <c r="R16" s="357">
        <v>1</v>
      </c>
      <c r="S16" s="370">
        <v>0</v>
      </c>
      <c r="T16" s="371">
        <f t="shared" si="6"/>
        <v>0</v>
      </c>
    </row>
    <row r="17" spans="1:20" ht="19.95" customHeight="1">
      <c r="A17" s="373" t="s">
        <v>258</v>
      </c>
      <c r="B17" s="351" t="s">
        <v>246</v>
      </c>
      <c r="C17" s="374">
        <f>SUM(C18:C27)</f>
        <v>2293186</v>
      </c>
      <c r="D17" s="352">
        <f>SUM(D18:D27)</f>
        <v>2217916</v>
      </c>
      <c r="E17" s="375">
        <f t="shared" ref="E17:T17" si="7">SUM(E18:E27)</f>
        <v>1</v>
      </c>
      <c r="F17" s="352">
        <f t="shared" si="7"/>
        <v>2296467</v>
      </c>
      <c r="G17" s="374">
        <f t="shared" si="7"/>
        <v>2216736</v>
      </c>
      <c r="H17" s="354">
        <f t="shared" si="7"/>
        <v>1</v>
      </c>
      <c r="I17" s="374">
        <f t="shared" si="7"/>
        <v>2315915</v>
      </c>
      <c r="J17" s="352">
        <v>2173000</v>
      </c>
      <c r="K17" s="375">
        <f t="shared" si="7"/>
        <v>0.99999953980671885</v>
      </c>
      <c r="L17" s="352">
        <f t="shared" si="7"/>
        <v>2282373</v>
      </c>
      <c r="M17" s="374">
        <v>2180445</v>
      </c>
      <c r="N17" s="354">
        <f t="shared" si="7"/>
        <v>1.0000004586219786</v>
      </c>
      <c r="O17" s="374">
        <f t="shared" si="7"/>
        <v>2352884</v>
      </c>
      <c r="P17" s="352">
        <v>2242701</v>
      </c>
      <c r="Q17" s="375">
        <f t="shared" si="7"/>
        <v>1.0000004458909144</v>
      </c>
      <c r="R17" s="352">
        <f t="shared" si="7"/>
        <v>2434486</v>
      </c>
      <c r="S17" s="352">
        <v>2381880</v>
      </c>
      <c r="T17" s="376">
        <f t="shared" si="7"/>
        <v>1.0000004198364316</v>
      </c>
    </row>
    <row r="18" spans="1:20" ht="19.95" customHeight="1">
      <c r="A18" s="356"/>
      <c r="B18" s="363" t="s">
        <v>259</v>
      </c>
      <c r="C18" s="357">
        <v>59567</v>
      </c>
      <c r="D18" s="364">
        <v>58058</v>
      </c>
      <c r="E18" s="377">
        <f t="shared" ref="E18:E26" si="8">D18/$D$17</f>
        <v>2.6176825452361586E-2</v>
      </c>
      <c r="F18" s="364">
        <v>68040</v>
      </c>
      <c r="G18" s="357">
        <v>65693</v>
      </c>
      <c r="H18" s="365">
        <f t="shared" ref="H18:H26" si="9">G18/$G$17</f>
        <v>2.963501291989664E-2</v>
      </c>
      <c r="I18" s="357">
        <v>67661</v>
      </c>
      <c r="J18" s="364">
        <v>65174</v>
      </c>
      <c r="K18" s="377">
        <f t="shared" ref="K18:K27" si="10">J18/$J$17</f>
        <v>2.999263690750115E-2</v>
      </c>
      <c r="L18" s="364">
        <v>67623</v>
      </c>
      <c r="M18" s="357">
        <v>65757</v>
      </c>
      <c r="N18" s="365">
        <f t="shared" ref="N18:N27" si="11">M18/$M$17</f>
        <v>3.0157605442925641E-2</v>
      </c>
      <c r="O18" s="357">
        <v>69837</v>
      </c>
      <c r="P18" s="364">
        <v>68178</v>
      </c>
      <c r="Q18" s="377">
        <f t="shared" ref="Q18:Q26" si="12">P18/$P$17</f>
        <v>3.039995077364303E-2</v>
      </c>
      <c r="R18" s="364">
        <v>72632</v>
      </c>
      <c r="S18" s="364">
        <v>70582</v>
      </c>
      <c r="T18" s="378">
        <f t="shared" ref="T18:T27" si="13">S18/$S$17</f>
        <v>2.9632895024098611E-2</v>
      </c>
    </row>
    <row r="19" spans="1:20" ht="19.95" customHeight="1">
      <c r="A19" s="356"/>
      <c r="B19" s="363" t="s">
        <v>260</v>
      </c>
      <c r="C19" s="357">
        <v>1444624</v>
      </c>
      <c r="D19" s="364">
        <v>1388387</v>
      </c>
      <c r="E19" s="377">
        <f t="shared" si="8"/>
        <v>0.6259871879728538</v>
      </c>
      <c r="F19" s="364">
        <v>1449064</v>
      </c>
      <c r="G19" s="357">
        <v>1404826</v>
      </c>
      <c r="H19" s="365">
        <f t="shared" si="9"/>
        <v>0.633736268098682</v>
      </c>
      <c r="I19" s="357">
        <v>1446661</v>
      </c>
      <c r="J19" s="364">
        <v>1341813</v>
      </c>
      <c r="K19" s="377">
        <f t="shared" si="10"/>
        <v>0.61749332719742289</v>
      </c>
      <c r="L19" s="364">
        <v>1422141</v>
      </c>
      <c r="M19" s="357">
        <v>1355206</v>
      </c>
      <c r="N19" s="365">
        <f t="shared" si="11"/>
        <v>0.62152725705073963</v>
      </c>
      <c r="O19" s="357">
        <v>1414940</v>
      </c>
      <c r="P19" s="364">
        <v>1340548</v>
      </c>
      <c r="Q19" s="377">
        <f t="shared" si="12"/>
        <v>0.59773817374674554</v>
      </c>
      <c r="R19" s="364">
        <v>1419172</v>
      </c>
      <c r="S19" s="364">
        <v>1380773</v>
      </c>
      <c r="T19" s="378">
        <f t="shared" si="13"/>
        <v>0.57969880934387963</v>
      </c>
    </row>
    <row r="20" spans="1:20" ht="19.95" customHeight="1">
      <c r="A20" s="356"/>
      <c r="B20" s="379" t="s">
        <v>261</v>
      </c>
      <c r="C20" s="357">
        <v>661922</v>
      </c>
      <c r="D20" s="364">
        <v>661862</v>
      </c>
      <c r="E20" s="377">
        <f>D20/$D$17</f>
        <v>0.29841617085588451</v>
      </c>
      <c r="F20" s="364">
        <v>679278</v>
      </c>
      <c r="G20" s="357">
        <v>679041</v>
      </c>
      <c r="H20" s="365">
        <f>G20/$G$17</f>
        <v>0.30632470443029752</v>
      </c>
      <c r="I20" s="357">
        <v>681965</v>
      </c>
      <c r="J20" s="364">
        <v>681956</v>
      </c>
      <c r="K20" s="377">
        <f>J20/$J$17</f>
        <v>0.31383156925908884</v>
      </c>
      <c r="L20" s="364">
        <v>681276</v>
      </c>
      <c r="M20" s="357">
        <v>681275</v>
      </c>
      <c r="N20" s="365">
        <f>M20/$M$17</f>
        <v>0.31244768843057263</v>
      </c>
      <c r="O20" s="357">
        <v>708908</v>
      </c>
      <c r="P20" s="364">
        <v>708906</v>
      </c>
      <c r="Q20" s="377">
        <f t="shared" si="12"/>
        <v>0.31609474468509174</v>
      </c>
      <c r="R20" s="364">
        <v>773030</v>
      </c>
      <c r="S20" s="364">
        <v>773027</v>
      </c>
      <c r="T20" s="378">
        <f t="shared" si="13"/>
        <v>0.32454489730800878</v>
      </c>
    </row>
    <row r="21" spans="1:20" ht="19.95" customHeight="1">
      <c r="A21" s="356"/>
      <c r="B21" s="248" t="s">
        <v>262</v>
      </c>
      <c r="C21" s="357">
        <v>1</v>
      </c>
      <c r="D21" s="364">
        <v>0</v>
      </c>
      <c r="E21" s="377">
        <f t="shared" si="8"/>
        <v>0</v>
      </c>
      <c r="F21" s="364">
        <v>1</v>
      </c>
      <c r="G21" s="357">
        <v>0</v>
      </c>
      <c r="H21" s="365">
        <f t="shared" si="9"/>
        <v>0</v>
      </c>
      <c r="I21" s="357">
        <v>1</v>
      </c>
      <c r="J21" s="364">
        <v>0</v>
      </c>
      <c r="K21" s="377">
        <f t="shared" si="10"/>
        <v>0</v>
      </c>
      <c r="L21" s="364">
        <v>1</v>
      </c>
      <c r="M21" s="357">
        <v>0</v>
      </c>
      <c r="N21" s="365">
        <f t="shared" si="11"/>
        <v>0</v>
      </c>
      <c r="O21" s="357">
        <v>1</v>
      </c>
      <c r="P21" s="364">
        <v>0</v>
      </c>
      <c r="Q21" s="377">
        <f t="shared" si="12"/>
        <v>0</v>
      </c>
      <c r="R21" s="364">
        <v>1</v>
      </c>
      <c r="S21" s="364">
        <v>0</v>
      </c>
      <c r="T21" s="378">
        <f t="shared" si="13"/>
        <v>0</v>
      </c>
    </row>
    <row r="22" spans="1:20" ht="19.95" customHeight="1">
      <c r="A22" s="356"/>
      <c r="B22" s="363" t="s">
        <v>263</v>
      </c>
      <c r="C22" s="357">
        <v>40498</v>
      </c>
      <c r="D22" s="364">
        <v>36613</v>
      </c>
      <c r="E22" s="377">
        <f t="shared" si="8"/>
        <v>1.6507838890201434E-2</v>
      </c>
      <c r="F22" s="364">
        <v>45924</v>
      </c>
      <c r="G22" s="357">
        <v>42309</v>
      </c>
      <c r="H22" s="365">
        <f t="shared" si="9"/>
        <v>1.9086169936338833E-2</v>
      </c>
      <c r="I22" s="357">
        <v>46745</v>
      </c>
      <c r="J22" s="364">
        <v>41670</v>
      </c>
      <c r="K22" s="377">
        <f t="shared" si="10"/>
        <v>1.9176254026691212E-2</v>
      </c>
      <c r="L22" s="364">
        <v>51275</v>
      </c>
      <c r="M22" s="357">
        <v>48807</v>
      </c>
      <c r="N22" s="365">
        <f t="shared" si="11"/>
        <v>2.2383962906654377E-2</v>
      </c>
      <c r="O22" s="357">
        <v>49447</v>
      </c>
      <c r="P22" s="364">
        <v>46491</v>
      </c>
      <c r="Q22" s="377">
        <f t="shared" si="12"/>
        <v>2.0729914509334948E-2</v>
      </c>
      <c r="R22" s="364">
        <v>52360</v>
      </c>
      <c r="S22" s="364">
        <v>50704</v>
      </c>
      <c r="T22" s="378">
        <f t="shared" si="13"/>
        <v>2.1287386434245218E-2</v>
      </c>
    </row>
    <row r="23" spans="1:20" ht="19.95" customHeight="1">
      <c r="A23" s="356"/>
      <c r="B23" s="363" t="s">
        <v>264</v>
      </c>
      <c r="C23" s="357">
        <v>20001</v>
      </c>
      <c r="D23" s="364">
        <v>20000</v>
      </c>
      <c r="E23" s="377">
        <f t="shared" si="8"/>
        <v>9.0174740612358629E-3</v>
      </c>
      <c r="F23" s="364">
        <v>15001</v>
      </c>
      <c r="G23" s="357">
        <v>15000</v>
      </c>
      <c r="H23" s="365">
        <f t="shared" si="9"/>
        <v>6.7667056428911696E-3</v>
      </c>
      <c r="I23" s="357">
        <v>1</v>
      </c>
      <c r="J23" s="364">
        <v>0</v>
      </c>
      <c r="K23" s="377">
        <f t="shared" si="10"/>
        <v>0</v>
      </c>
      <c r="L23" s="364">
        <v>1</v>
      </c>
      <c r="M23" s="357">
        <v>0</v>
      </c>
      <c r="N23" s="365">
        <f t="shared" si="11"/>
        <v>0</v>
      </c>
      <c r="O23" s="357">
        <v>1</v>
      </c>
      <c r="P23" s="364">
        <v>0</v>
      </c>
      <c r="Q23" s="377">
        <f t="shared" si="12"/>
        <v>0</v>
      </c>
      <c r="R23" s="364">
        <v>1</v>
      </c>
      <c r="S23" s="364">
        <v>0</v>
      </c>
      <c r="T23" s="378">
        <f t="shared" si="13"/>
        <v>0</v>
      </c>
    </row>
    <row r="24" spans="1:20" ht="19.95" customHeight="1">
      <c r="A24" s="356"/>
      <c r="B24" s="363" t="s">
        <v>265</v>
      </c>
      <c r="C24" s="357">
        <v>3</v>
      </c>
      <c r="D24" s="364">
        <v>0</v>
      </c>
      <c r="E24" s="377">
        <f t="shared" si="8"/>
        <v>0</v>
      </c>
      <c r="F24" s="364">
        <v>3</v>
      </c>
      <c r="G24" s="357">
        <v>0</v>
      </c>
      <c r="H24" s="365">
        <f t="shared" si="9"/>
        <v>0</v>
      </c>
      <c r="I24" s="357">
        <v>3</v>
      </c>
      <c r="J24" s="364">
        <v>0</v>
      </c>
      <c r="K24" s="377">
        <f t="shared" si="10"/>
        <v>0</v>
      </c>
      <c r="L24" s="364">
        <v>3</v>
      </c>
      <c r="M24" s="357">
        <v>0</v>
      </c>
      <c r="N24" s="365">
        <f t="shared" si="11"/>
        <v>0</v>
      </c>
      <c r="O24" s="357">
        <v>3</v>
      </c>
      <c r="P24" s="364">
        <v>0</v>
      </c>
      <c r="Q24" s="377">
        <f t="shared" si="12"/>
        <v>0</v>
      </c>
      <c r="R24" s="364">
        <v>3</v>
      </c>
      <c r="S24" s="364">
        <v>0</v>
      </c>
      <c r="T24" s="378">
        <f t="shared" si="13"/>
        <v>0</v>
      </c>
    </row>
    <row r="25" spans="1:20" ht="19.95" customHeight="1">
      <c r="A25" s="356"/>
      <c r="B25" s="363" t="s">
        <v>266</v>
      </c>
      <c r="C25" s="357">
        <v>61479</v>
      </c>
      <c r="D25" s="364">
        <v>52996</v>
      </c>
      <c r="E25" s="377">
        <f t="shared" si="8"/>
        <v>2.3894502767462789E-2</v>
      </c>
      <c r="F25" s="364">
        <v>11111</v>
      </c>
      <c r="G25" s="357">
        <v>9867</v>
      </c>
      <c r="H25" s="365">
        <f t="shared" si="9"/>
        <v>4.4511389718938114E-3</v>
      </c>
      <c r="I25" s="357">
        <v>6878</v>
      </c>
      <c r="J25" s="364">
        <v>6730</v>
      </c>
      <c r="K25" s="377">
        <f t="shared" si="10"/>
        <v>3.097100782328578E-3</v>
      </c>
      <c r="L25" s="364">
        <v>16053</v>
      </c>
      <c r="M25" s="357">
        <v>15856</v>
      </c>
      <c r="N25" s="365">
        <f t="shared" si="11"/>
        <v>7.2719100917473271E-3</v>
      </c>
      <c r="O25" s="357">
        <v>79910</v>
      </c>
      <c r="P25" s="364">
        <v>78579</v>
      </c>
      <c r="Q25" s="377">
        <f t="shared" si="12"/>
        <v>3.5037662176099264E-2</v>
      </c>
      <c r="R25" s="364">
        <v>5643</v>
      </c>
      <c r="S25" s="364">
        <v>5151</v>
      </c>
      <c r="T25" s="378">
        <f t="shared" si="13"/>
        <v>2.1625774598216536E-3</v>
      </c>
    </row>
    <row r="26" spans="1:20" ht="19.95" customHeight="1">
      <c r="A26" s="356"/>
      <c r="B26" s="363" t="s">
        <v>257</v>
      </c>
      <c r="C26" s="357">
        <v>5091</v>
      </c>
      <c r="D26" s="364">
        <v>0</v>
      </c>
      <c r="E26" s="377">
        <f t="shared" si="8"/>
        <v>0</v>
      </c>
      <c r="F26" s="364">
        <v>28045</v>
      </c>
      <c r="G26" s="357">
        <v>0</v>
      </c>
      <c r="H26" s="365">
        <f t="shared" si="9"/>
        <v>0</v>
      </c>
      <c r="I26" s="357">
        <v>30000</v>
      </c>
      <c r="J26" s="364">
        <v>0</v>
      </c>
      <c r="K26" s="377">
        <f t="shared" si="10"/>
        <v>0</v>
      </c>
      <c r="L26" s="364">
        <v>30000</v>
      </c>
      <c r="M26" s="357">
        <v>0</v>
      </c>
      <c r="N26" s="365">
        <f t="shared" si="11"/>
        <v>0</v>
      </c>
      <c r="O26" s="357">
        <v>29837</v>
      </c>
      <c r="P26" s="364">
        <v>0</v>
      </c>
      <c r="Q26" s="377">
        <f t="shared" si="12"/>
        <v>0</v>
      </c>
      <c r="R26" s="364">
        <v>10000</v>
      </c>
      <c r="S26" s="364">
        <v>0</v>
      </c>
      <c r="T26" s="378">
        <f t="shared" si="13"/>
        <v>0</v>
      </c>
    </row>
    <row r="27" spans="1:20" ht="19.95" customHeight="1">
      <c r="A27" s="369"/>
      <c r="B27" s="25" t="s">
        <v>267</v>
      </c>
      <c r="C27" s="380" t="s">
        <v>268</v>
      </c>
      <c r="D27" s="381" t="s">
        <v>268</v>
      </c>
      <c r="E27" s="382" t="s">
        <v>268</v>
      </c>
      <c r="F27" s="381" t="s">
        <v>268</v>
      </c>
      <c r="G27" s="380" t="s">
        <v>268</v>
      </c>
      <c r="H27" s="383" t="s">
        <v>268</v>
      </c>
      <c r="I27" s="384">
        <v>36000</v>
      </c>
      <c r="J27" s="370">
        <v>35656</v>
      </c>
      <c r="K27" s="385">
        <f t="shared" si="10"/>
        <v>1.6408651633686148E-2</v>
      </c>
      <c r="L27" s="370">
        <v>14000</v>
      </c>
      <c r="M27" s="384">
        <v>13545</v>
      </c>
      <c r="N27" s="371">
        <f t="shared" si="11"/>
        <v>6.2120346993388966E-3</v>
      </c>
      <c r="O27" s="380" t="s">
        <v>268</v>
      </c>
      <c r="P27" s="381" t="s">
        <v>268</v>
      </c>
      <c r="Q27" s="382" t="s">
        <v>268</v>
      </c>
      <c r="R27" s="370">
        <v>101644</v>
      </c>
      <c r="S27" s="370">
        <v>101644</v>
      </c>
      <c r="T27" s="386">
        <f t="shared" si="13"/>
        <v>4.267385426637782E-2</v>
      </c>
    </row>
    <row r="28" spans="1:20" ht="19.95" customHeight="1">
      <c r="A28" s="387" t="s">
        <v>269</v>
      </c>
      <c r="B28" s="388"/>
      <c r="C28" s="389">
        <v>28398</v>
      </c>
      <c r="D28" s="389"/>
      <c r="E28" s="389"/>
      <c r="F28" s="389">
        <f>G5-G17</f>
        <v>-35656</v>
      </c>
      <c r="G28" s="389"/>
      <c r="H28" s="389"/>
      <c r="I28" s="389">
        <f>J5-J17</f>
        <v>-13545</v>
      </c>
      <c r="J28" s="389"/>
      <c r="K28" s="389"/>
      <c r="L28" s="389">
        <f>M5-M17</f>
        <v>19518</v>
      </c>
      <c r="M28" s="389"/>
      <c r="N28" s="389"/>
      <c r="O28" s="389">
        <v>-101644</v>
      </c>
      <c r="P28" s="389"/>
      <c r="Q28" s="389"/>
      <c r="R28" s="389">
        <f>S5-S17</f>
        <v>42784</v>
      </c>
      <c r="S28" s="389"/>
      <c r="T28" s="389"/>
    </row>
    <row r="29" spans="1:20" ht="19.95" customHeight="1">
      <c r="A29" s="122" t="s">
        <v>270</v>
      </c>
      <c r="T29" s="390" t="s">
        <v>271</v>
      </c>
    </row>
    <row r="33" spans="6:6" ht="23.4">
      <c r="F33" s="391"/>
    </row>
    <row r="34" spans="6:6" ht="21">
      <c r="F34" s="392"/>
    </row>
  </sheetData>
  <mergeCells count="17">
    <mergeCell ref="L28:N28"/>
    <mergeCell ref="O28:Q28"/>
    <mergeCell ref="R28:T28"/>
    <mergeCell ref="A5:A16"/>
    <mergeCell ref="A17:A27"/>
    <mergeCell ref="A28:B28"/>
    <mergeCell ref="C28:E28"/>
    <mergeCell ref="F28:H28"/>
    <mergeCell ref="I28:K28"/>
    <mergeCell ref="A1:T1"/>
    <mergeCell ref="A3:B4"/>
    <mergeCell ref="C3:E3"/>
    <mergeCell ref="F3:H3"/>
    <mergeCell ref="I3:K3"/>
    <mergeCell ref="L3:N3"/>
    <mergeCell ref="O3:Q3"/>
    <mergeCell ref="R3:T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399B-927A-4A11-85BF-0B4299614ABC}">
  <dimension ref="A1:Q13"/>
  <sheetViews>
    <sheetView view="pageBreakPreview" zoomScaleNormal="100" zoomScaleSheetLayoutView="100" workbookViewId="0">
      <selection activeCell="E13" sqref="E13"/>
    </sheetView>
  </sheetViews>
  <sheetFormatPr defaultColWidth="9" defaultRowHeight="13.2"/>
  <cols>
    <col min="1" max="1" width="11" style="1" customWidth="1"/>
    <col min="2" max="2" width="7.6640625" style="1" customWidth="1"/>
    <col min="3" max="3" width="14.44140625" style="1" customWidth="1"/>
    <col min="4" max="4" width="7.77734375" style="1" customWidth="1"/>
    <col min="5" max="5" width="14.5546875" style="1" customWidth="1"/>
    <col min="6" max="6" width="6.33203125" style="1" customWidth="1"/>
    <col min="7" max="7" width="12.5546875" style="1" customWidth="1"/>
    <col min="8" max="8" width="6.5546875" style="1" customWidth="1"/>
    <col min="9" max="9" width="13.77734375" style="1" customWidth="1"/>
    <col min="10" max="10" width="6" style="1" customWidth="1"/>
    <col min="11" max="11" width="13.109375" style="1" customWidth="1"/>
    <col min="12" max="12" width="6.109375" style="1" customWidth="1"/>
    <col min="13" max="13" width="11.21875" style="1" customWidth="1"/>
    <col min="14" max="14" width="10" style="1" customWidth="1"/>
    <col min="15" max="15" width="17.44140625" style="1" customWidth="1"/>
    <col min="16" max="16" width="10" style="1" customWidth="1"/>
    <col min="17" max="17" width="17.44140625" style="1" customWidth="1"/>
    <col min="18" max="18" width="10" style="1" customWidth="1"/>
    <col min="19" max="19" width="17.44140625" style="1" customWidth="1"/>
    <col min="20" max="16384" width="9" style="1"/>
  </cols>
  <sheetData>
    <row r="1" spans="1:17" ht="22.5" customHeight="1">
      <c r="A1" s="257" t="s">
        <v>85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34"/>
      <c r="O1" s="34"/>
      <c r="P1" s="34"/>
      <c r="Q1" s="34"/>
    </row>
    <row r="2" spans="1:17" ht="19.95" customHeight="1">
      <c r="A2" s="2" t="s">
        <v>93</v>
      </c>
      <c r="K2" s="20"/>
      <c r="M2" s="35"/>
    </row>
    <row r="3" spans="1:17" ht="19.95" customHeight="1">
      <c r="A3" s="258" t="s">
        <v>5</v>
      </c>
      <c r="B3" s="258" t="s">
        <v>82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34"/>
      <c r="O3" s="34"/>
      <c r="P3" s="34"/>
      <c r="Q3" s="34"/>
    </row>
    <row r="4" spans="1:17" ht="19.95" customHeight="1">
      <c r="A4" s="258"/>
      <c r="B4" s="262" t="s">
        <v>83</v>
      </c>
      <c r="C4" s="262"/>
      <c r="D4" s="258" t="s">
        <v>77</v>
      </c>
      <c r="E4" s="258"/>
      <c r="F4" s="258" t="s">
        <v>78</v>
      </c>
      <c r="G4" s="258"/>
      <c r="H4" s="258" t="s">
        <v>79</v>
      </c>
      <c r="I4" s="258"/>
      <c r="J4" s="258" t="s">
        <v>80</v>
      </c>
      <c r="K4" s="258"/>
      <c r="L4" s="258" t="s">
        <v>81</v>
      </c>
      <c r="M4" s="258"/>
      <c r="N4" s="34"/>
      <c r="O4" s="34"/>
      <c r="P4" s="34"/>
      <c r="Q4" s="34"/>
    </row>
    <row r="5" spans="1:17" ht="19.95" customHeight="1">
      <c r="A5" s="258"/>
      <c r="B5" s="36" t="s">
        <v>32</v>
      </c>
      <c r="C5" s="36" t="s">
        <v>84</v>
      </c>
      <c r="D5" s="37" t="s">
        <v>32</v>
      </c>
      <c r="E5" s="37" t="s">
        <v>84</v>
      </c>
      <c r="F5" s="37" t="s">
        <v>32</v>
      </c>
      <c r="G5" s="37" t="s">
        <v>84</v>
      </c>
      <c r="H5" s="37" t="s">
        <v>32</v>
      </c>
      <c r="I5" s="37" t="s">
        <v>84</v>
      </c>
      <c r="J5" s="37" t="s">
        <v>32</v>
      </c>
      <c r="K5" s="37" t="s">
        <v>84</v>
      </c>
      <c r="L5" s="37" t="s">
        <v>32</v>
      </c>
      <c r="M5" s="37" t="s">
        <v>84</v>
      </c>
      <c r="N5" s="34"/>
      <c r="O5" s="34"/>
      <c r="P5" s="34"/>
      <c r="Q5" s="34"/>
    </row>
    <row r="6" spans="1:17" ht="19.95" customHeight="1">
      <c r="A6" s="42" t="s">
        <v>95</v>
      </c>
      <c r="B6" s="17">
        <f t="shared" ref="B6:C11" si="0">D6+F6+H6+J6+L6</f>
        <v>66403</v>
      </c>
      <c r="C6" s="17">
        <f t="shared" si="0"/>
        <v>1371346736</v>
      </c>
      <c r="D6" s="17">
        <v>62666</v>
      </c>
      <c r="E6" s="17">
        <v>1137081074</v>
      </c>
      <c r="F6" s="17">
        <v>1248</v>
      </c>
      <c r="G6" s="17">
        <v>14171131</v>
      </c>
      <c r="H6" s="17">
        <v>2430</v>
      </c>
      <c r="I6" s="17">
        <v>202570254</v>
      </c>
      <c r="J6" s="17">
        <v>41</v>
      </c>
      <c r="K6" s="17">
        <v>17164277</v>
      </c>
      <c r="L6" s="17">
        <v>18</v>
      </c>
      <c r="M6" s="17">
        <v>360000</v>
      </c>
      <c r="N6" s="34"/>
      <c r="O6" s="34"/>
      <c r="P6" s="34"/>
      <c r="Q6" s="34"/>
    </row>
    <row r="7" spans="1:17" ht="19.95" customHeight="1">
      <c r="A7" s="43" t="s">
        <v>96</v>
      </c>
      <c r="B7" s="18">
        <f t="shared" si="0"/>
        <v>67640</v>
      </c>
      <c r="C7" s="18">
        <f t="shared" si="0"/>
        <v>1396280524</v>
      </c>
      <c r="D7" s="18">
        <v>63620</v>
      </c>
      <c r="E7" s="18">
        <v>1177579260</v>
      </c>
      <c r="F7" s="18">
        <v>1447</v>
      </c>
      <c r="G7" s="18">
        <v>8317876</v>
      </c>
      <c r="H7" s="18">
        <v>2512</v>
      </c>
      <c r="I7" s="18">
        <v>194843388</v>
      </c>
      <c r="J7" s="18">
        <v>36</v>
      </c>
      <c r="K7" s="18">
        <v>15040000</v>
      </c>
      <c r="L7" s="18">
        <v>25</v>
      </c>
      <c r="M7" s="18">
        <v>500000</v>
      </c>
      <c r="N7" s="38"/>
      <c r="O7" s="38"/>
      <c r="P7" s="38"/>
      <c r="Q7" s="38"/>
    </row>
    <row r="8" spans="1:17" ht="19.95" customHeight="1">
      <c r="A8" s="43" t="s">
        <v>97</v>
      </c>
      <c r="B8" s="18">
        <f t="shared" si="0"/>
        <v>61134</v>
      </c>
      <c r="C8" s="18">
        <f t="shared" si="0"/>
        <v>1334594612</v>
      </c>
      <c r="D8" s="18">
        <v>57308</v>
      </c>
      <c r="E8" s="18">
        <v>1113518110</v>
      </c>
      <c r="F8" s="18">
        <v>1250</v>
      </c>
      <c r="G8" s="18">
        <v>7642667</v>
      </c>
      <c r="H8" s="18">
        <v>2513</v>
      </c>
      <c r="I8" s="18">
        <v>197117835</v>
      </c>
      <c r="J8" s="18">
        <v>38</v>
      </c>
      <c r="K8" s="18">
        <v>15816000</v>
      </c>
      <c r="L8" s="18">
        <v>25</v>
      </c>
      <c r="M8" s="18">
        <v>500000</v>
      </c>
      <c r="N8" s="38"/>
      <c r="O8" s="38"/>
      <c r="P8" s="38"/>
      <c r="Q8" s="38"/>
    </row>
    <row r="9" spans="1:17" ht="19.95" customHeight="1">
      <c r="A9" s="43" t="s">
        <v>98</v>
      </c>
      <c r="B9" s="18">
        <f t="shared" si="0"/>
        <v>63661</v>
      </c>
      <c r="C9" s="18">
        <f t="shared" si="0"/>
        <v>1345679194</v>
      </c>
      <c r="D9" s="18">
        <v>59710</v>
      </c>
      <c r="E9" s="18">
        <v>1142770666</v>
      </c>
      <c r="F9" s="18">
        <v>1214</v>
      </c>
      <c r="G9" s="18">
        <v>6873956</v>
      </c>
      <c r="H9" s="18">
        <v>2681</v>
      </c>
      <c r="I9" s="18">
        <v>184284464</v>
      </c>
      <c r="J9" s="18">
        <v>27</v>
      </c>
      <c r="K9" s="18">
        <v>11170108</v>
      </c>
      <c r="L9" s="18">
        <v>29</v>
      </c>
      <c r="M9" s="18">
        <v>580000</v>
      </c>
      <c r="N9" s="38"/>
      <c r="O9" s="38"/>
      <c r="P9" s="38"/>
      <c r="Q9" s="38"/>
    </row>
    <row r="10" spans="1:17" ht="19.95" customHeight="1">
      <c r="A10" s="43" t="s">
        <v>99</v>
      </c>
      <c r="B10" s="18">
        <f t="shared" si="0"/>
        <v>65968</v>
      </c>
      <c r="C10" s="18">
        <f t="shared" si="0"/>
        <v>1329401120</v>
      </c>
      <c r="D10" s="18">
        <v>62036</v>
      </c>
      <c r="E10" s="18">
        <v>1129933203</v>
      </c>
      <c r="F10" s="18">
        <v>1320</v>
      </c>
      <c r="G10" s="18">
        <v>6853123</v>
      </c>
      <c r="H10" s="18">
        <v>2553</v>
      </c>
      <c r="I10" s="18">
        <v>179494210</v>
      </c>
      <c r="J10" s="18">
        <v>30</v>
      </c>
      <c r="K10" s="18">
        <v>12540584</v>
      </c>
      <c r="L10" s="18">
        <v>29</v>
      </c>
      <c r="M10" s="18">
        <v>580000</v>
      </c>
      <c r="N10" s="38"/>
      <c r="O10" s="38"/>
      <c r="P10" s="38"/>
      <c r="Q10" s="38"/>
    </row>
    <row r="11" spans="1:17" ht="19.95" customHeight="1">
      <c r="A11" s="44" t="s">
        <v>100</v>
      </c>
      <c r="B11" s="19">
        <f t="shared" si="0"/>
        <v>65016</v>
      </c>
      <c r="C11" s="19">
        <f t="shared" si="0"/>
        <v>1375028770</v>
      </c>
      <c r="D11" s="19">
        <v>61285</v>
      </c>
      <c r="E11" s="19">
        <v>1162599210</v>
      </c>
      <c r="F11" s="19">
        <v>1194</v>
      </c>
      <c r="G11" s="19">
        <v>8036853</v>
      </c>
      <c r="H11" s="19">
        <v>2470</v>
      </c>
      <c r="I11" s="19">
        <v>189997807</v>
      </c>
      <c r="J11" s="19">
        <v>28</v>
      </c>
      <c r="K11" s="19">
        <v>13614900</v>
      </c>
      <c r="L11" s="19">
        <v>39</v>
      </c>
      <c r="M11" s="19">
        <v>780000</v>
      </c>
      <c r="N11" s="38"/>
      <c r="O11" s="38"/>
      <c r="P11" s="38"/>
      <c r="Q11" s="38"/>
    </row>
    <row r="12" spans="1:17" ht="19.95" customHeight="1">
      <c r="A12" s="39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0" t="s">
        <v>4</v>
      </c>
      <c r="N12" s="38"/>
      <c r="O12" s="38"/>
      <c r="P12" s="38"/>
      <c r="Q12" s="38"/>
    </row>
    <row r="13" spans="1:17">
      <c r="Q13" s="41"/>
    </row>
  </sheetData>
  <mergeCells count="9">
    <mergeCell ref="A1:M1"/>
    <mergeCell ref="A3:A5"/>
    <mergeCell ref="B3:M3"/>
    <mergeCell ref="B4:C4"/>
    <mergeCell ref="D4:E4"/>
    <mergeCell ref="F4:G4"/>
    <mergeCell ref="H4:I4"/>
    <mergeCell ref="J4:K4"/>
    <mergeCell ref="L4:M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FDDE-C8BD-457C-8EBE-CCAC8EE51956}">
  <sheetPr>
    <pageSetUpPr fitToPage="1"/>
  </sheetPr>
  <dimension ref="A1:H16"/>
  <sheetViews>
    <sheetView topLeftCell="A9" zoomScaleNormal="100" zoomScaleSheetLayoutView="115" workbookViewId="0">
      <selection activeCell="K31" sqref="K31"/>
    </sheetView>
  </sheetViews>
  <sheetFormatPr defaultColWidth="9" defaultRowHeight="13.2"/>
  <cols>
    <col min="1" max="1" width="10.6640625" style="45" customWidth="1"/>
    <col min="2" max="2" width="7.6640625" style="45" customWidth="1"/>
    <col min="3" max="4" width="13.77734375" style="45" customWidth="1"/>
    <col min="5" max="5" width="8.6640625" style="45" customWidth="1"/>
    <col min="6" max="6" width="8.21875" style="45" customWidth="1"/>
    <col min="7" max="7" width="15.33203125" style="45" customWidth="1"/>
    <col min="8" max="8" width="9.21875" style="45" customWidth="1"/>
    <col min="9" max="16384" width="9" style="45"/>
  </cols>
  <sheetData>
    <row r="1" spans="1:8" ht="19.2">
      <c r="A1" s="263" t="s">
        <v>86</v>
      </c>
      <c r="B1" s="263"/>
      <c r="C1" s="263"/>
      <c r="D1" s="263"/>
      <c r="E1" s="263"/>
      <c r="F1" s="263"/>
      <c r="G1" s="263"/>
      <c r="H1" s="263"/>
    </row>
    <row r="2" spans="1:8" ht="17.399999999999999" customHeight="1">
      <c r="A2" s="46" t="s">
        <v>31</v>
      </c>
      <c r="E2" s="47"/>
      <c r="G2" s="48"/>
      <c r="H2" s="49"/>
    </row>
    <row r="3" spans="1:8" ht="14.25" customHeight="1">
      <c r="A3" s="264" t="s">
        <v>5</v>
      </c>
      <c r="B3" s="265" t="s">
        <v>87</v>
      </c>
      <c r="C3" s="264" t="s">
        <v>39</v>
      </c>
      <c r="D3" s="264"/>
      <c r="E3" s="268"/>
      <c r="F3" s="264" t="s">
        <v>40</v>
      </c>
      <c r="G3" s="264"/>
      <c r="H3" s="268"/>
    </row>
    <row r="4" spans="1:8" ht="14.25" customHeight="1">
      <c r="A4" s="264"/>
      <c r="B4" s="266"/>
      <c r="C4" s="264" t="s">
        <v>38</v>
      </c>
      <c r="D4" s="269" t="s">
        <v>34</v>
      </c>
      <c r="E4" s="50" t="s">
        <v>35</v>
      </c>
      <c r="F4" s="270" t="s">
        <v>32</v>
      </c>
      <c r="G4" s="269" t="s">
        <v>33</v>
      </c>
      <c r="H4" s="50" t="s">
        <v>35</v>
      </c>
    </row>
    <row r="5" spans="1:8" ht="14.25" customHeight="1">
      <c r="A5" s="264"/>
      <c r="B5" s="267"/>
      <c r="C5" s="264"/>
      <c r="D5" s="269"/>
      <c r="E5" s="51" t="s">
        <v>36</v>
      </c>
      <c r="F5" s="270"/>
      <c r="G5" s="269"/>
      <c r="H5" s="51" t="s">
        <v>37</v>
      </c>
    </row>
    <row r="6" spans="1:8" ht="30" customHeight="1">
      <c r="A6" s="50" t="s">
        <v>95</v>
      </c>
      <c r="B6" s="53">
        <v>5115</v>
      </c>
      <c r="C6" s="53">
        <v>388894800</v>
      </c>
      <c r="D6" s="53">
        <v>378171250</v>
      </c>
      <c r="E6" s="77">
        <f t="shared" ref="E6:E11" si="0">C6/B6</f>
        <v>76030.26392961877</v>
      </c>
      <c r="F6" s="77">
        <v>66344</v>
      </c>
      <c r="G6" s="77">
        <v>1353822459</v>
      </c>
      <c r="H6" s="77">
        <f t="shared" ref="H6:H11" si="1">G6/B6</f>
        <v>264676.92258064519</v>
      </c>
    </row>
    <row r="7" spans="1:8" ht="30" customHeight="1">
      <c r="A7" s="54" t="s">
        <v>96</v>
      </c>
      <c r="B7" s="55">
        <v>5113</v>
      </c>
      <c r="C7" s="55">
        <v>395970500</v>
      </c>
      <c r="D7" s="55">
        <v>383979152</v>
      </c>
      <c r="E7" s="78">
        <f t="shared" si="0"/>
        <v>77443.868570310966</v>
      </c>
      <c r="F7" s="78">
        <v>67579</v>
      </c>
      <c r="G7" s="78">
        <v>1380740524</v>
      </c>
      <c r="H7" s="78">
        <f t="shared" si="1"/>
        <v>270045.08585957362</v>
      </c>
    </row>
    <row r="8" spans="1:8" ht="30" customHeight="1">
      <c r="A8" s="54" t="s">
        <v>97</v>
      </c>
      <c r="B8" s="55">
        <v>5157</v>
      </c>
      <c r="C8" s="55">
        <v>406637800</v>
      </c>
      <c r="D8" s="55">
        <v>392195000</v>
      </c>
      <c r="E8" s="78">
        <f t="shared" si="0"/>
        <v>78851.619158425441</v>
      </c>
      <c r="F8" s="78">
        <v>61071</v>
      </c>
      <c r="G8" s="78">
        <v>1318278612</v>
      </c>
      <c r="H8" s="78">
        <f t="shared" si="1"/>
        <v>255628.9726585224</v>
      </c>
    </row>
    <row r="9" spans="1:8" ht="30" customHeight="1">
      <c r="A9" s="54" t="s">
        <v>98</v>
      </c>
      <c r="B9" s="55">
        <v>5140</v>
      </c>
      <c r="C9" s="55">
        <v>394464900</v>
      </c>
      <c r="D9" s="55">
        <v>380408550</v>
      </c>
      <c r="E9" s="78">
        <f t="shared" si="0"/>
        <v>76744.143968871591</v>
      </c>
      <c r="F9" s="78">
        <v>63605</v>
      </c>
      <c r="G9" s="78">
        <v>1333929086</v>
      </c>
      <c r="H9" s="78">
        <f t="shared" si="1"/>
        <v>259519.27743190661</v>
      </c>
    </row>
    <row r="10" spans="1:8" ht="30" customHeight="1">
      <c r="A10" s="54" t="s">
        <v>99</v>
      </c>
      <c r="B10" s="55">
        <v>4958</v>
      </c>
      <c r="C10" s="55">
        <v>410474800</v>
      </c>
      <c r="D10" s="55">
        <v>392264050</v>
      </c>
      <c r="E10" s="78">
        <f t="shared" si="0"/>
        <v>82790.399354578461</v>
      </c>
      <c r="F10" s="78">
        <v>65909</v>
      </c>
      <c r="G10" s="78">
        <v>1316280536</v>
      </c>
      <c r="H10" s="78">
        <f t="shared" si="1"/>
        <v>265486.19120613148</v>
      </c>
    </row>
    <row r="11" spans="1:8" ht="30" customHeight="1">
      <c r="A11" s="51" t="s">
        <v>100</v>
      </c>
      <c r="B11" s="56">
        <v>4853</v>
      </c>
      <c r="C11" s="56">
        <v>383971300</v>
      </c>
      <c r="D11" s="56">
        <v>367564578</v>
      </c>
      <c r="E11" s="79">
        <f t="shared" si="0"/>
        <v>79120.399752730271</v>
      </c>
      <c r="F11" s="79">
        <v>64949</v>
      </c>
      <c r="G11" s="79">
        <v>1360633870</v>
      </c>
      <c r="H11" s="79">
        <f t="shared" si="1"/>
        <v>280369.64145889139</v>
      </c>
    </row>
    <row r="12" spans="1:8" ht="18" customHeight="1">
      <c r="H12" s="52" t="s">
        <v>4</v>
      </c>
    </row>
    <row r="13" spans="1:8" ht="18" customHeight="1">
      <c r="H13" s="52"/>
    </row>
    <row r="14" spans="1:8" ht="18" customHeight="1">
      <c r="H14" s="52"/>
    </row>
    <row r="15" spans="1:8" ht="18" customHeight="1">
      <c r="H15" s="52"/>
    </row>
    <row r="16" spans="1:8" ht="18" customHeight="1">
      <c r="H16" s="52"/>
    </row>
  </sheetData>
  <mergeCells count="9">
    <mergeCell ref="A1:H1"/>
    <mergeCell ref="A3:A5"/>
    <mergeCell ref="B3:B5"/>
    <mergeCell ref="C3:E3"/>
    <mergeCell ref="F3:H3"/>
    <mergeCell ref="C4:C5"/>
    <mergeCell ref="D4:D5"/>
    <mergeCell ref="F4:F5"/>
    <mergeCell ref="G4:G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9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27C9-A21F-4C15-A822-5FE5BFF469CD}">
  <sheetPr>
    <pageSetUpPr fitToPage="1"/>
  </sheetPr>
  <dimension ref="A1:Q139"/>
  <sheetViews>
    <sheetView view="pageBreakPreview" zoomScaleNormal="85" zoomScaleSheetLayoutView="100" workbookViewId="0">
      <pane xSplit="3" ySplit="4" topLeftCell="D29" activePane="bottomRight" state="frozen"/>
      <selection pane="topRight" activeCell="D1" sqref="D1"/>
      <selection pane="bottomLeft" activeCell="A6" sqref="A6"/>
      <selection pane="bottomRight" activeCell="F15" sqref="F15"/>
    </sheetView>
  </sheetViews>
  <sheetFormatPr defaultColWidth="9" defaultRowHeight="13.2"/>
  <cols>
    <col min="1" max="1" width="23.109375" style="235" customWidth="1"/>
    <col min="2" max="2" width="8.6640625" style="394" customWidth="1"/>
    <col min="3" max="3" width="7.5546875" style="394" customWidth="1"/>
    <col min="4" max="15" width="8.77734375" style="235" customWidth="1"/>
    <col min="16" max="254" width="9" style="235"/>
    <col min="255" max="255" width="10" style="235" customWidth="1"/>
    <col min="256" max="260" width="7.44140625" style="235" customWidth="1"/>
    <col min="261" max="261" width="8.33203125" style="235" customWidth="1"/>
    <col min="262" max="270" width="7.44140625" style="235" customWidth="1"/>
    <col min="271" max="510" width="9" style="235"/>
    <col min="511" max="511" width="10" style="235" customWidth="1"/>
    <col min="512" max="516" width="7.44140625" style="235" customWidth="1"/>
    <col min="517" max="517" width="8.33203125" style="235" customWidth="1"/>
    <col min="518" max="526" width="7.44140625" style="235" customWidth="1"/>
    <col min="527" max="766" width="9" style="235"/>
    <col min="767" max="767" width="10" style="235" customWidth="1"/>
    <col min="768" max="772" width="7.44140625" style="235" customWidth="1"/>
    <col min="773" max="773" width="8.33203125" style="235" customWidth="1"/>
    <col min="774" max="782" width="7.44140625" style="235" customWidth="1"/>
    <col min="783" max="1022" width="9" style="235"/>
    <col min="1023" max="1023" width="10" style="235" customWidth="1"/>
    <col min="1024" max="1028" width="7.44140625" style="235" customWidth="1"/>
    <col min="1029" max="1029" width="8.33203125" style="235" customWidth="1"/>
    <col min="1030" max="1038" width="7.44140625" style="235" customWidth="1"/>
    <col min="1039" max="1278" width="9" style="235"/>
    <col min="1279" max="1279" width="10" style="235" customWidth="1"/>
    <col min="1280" max="1284" width="7.44140625" style="235" customWidth="1"/>
    <col min="1285" max="1285" width="8.33203125" style="235" customWidth="1"/>
    <col min="1286" max="1294" width="7.44140625" style="235" customWidth="1"/>
    <col min="1295" max="1534" width="9" style="235"/>
    <col min="1535" max="1535" width="10" style="235" customWidth="1"/>
    <col min="1536" max="1540" width="7.44140625" style="235" customWidth="1"/>
    <col min="1541" max="1541" width="8.33203125" style="235" customWidth="1"/>
    <col min="1542" max="1550" width="7.44140625" style="235" customWidth="1"/>
    <col min="1551" max="1790" width="9" style="235"/>
    <col min="1791" max="1791" width="10" style="235" customWidth="1"/>
    <col min="1792" max="1796" width="7.44140625" style="235" customWidth="1"/>
    <col min="1797" max="1797" width="8.33203125" style="235" customWidth="1"/>
    <col min="1798" max="1806" width="7.44140625" style="235" customWidth="1"/>
    <col min="1807" max="2046" width="9" style="235"/>
    <col min="2047" max="2047" width="10" style="235" customWidth="1"/>
    <col min="2048" max="2052" width="7.44140625" style="235" customWidth="1"/>
    <col min="2053" max="2053" width="8.33203125" style="235" customWidth="1"/>
    <col min="2054" max="2062" width="7.44140625" style="235" customWidth="1"/>
    <col min="2063" max="2302" width="9" style="235"/>
    <col min="2303" max="2303" width="10" style="235" customWidth="1"/>
    <col min="2304" max="2308" width="7.44140625" style="235" customWidth="1"/>
    <col min="2309" max="2309" width="8.33203125" style="235" customWidth="1"/>
    <col min="2310" max="2318" width="7.44140625" style="235" customWidth="1"/>
    <col min="2319" max="2558" width="9" style="235"/>
    <col min="2559" max="2559" width="10" style="235" customWidth="1"/>
    <col min="2560" max="2564" width="7.44140625" style="235" customWidth="1"/>
    <col min="2565" max="2565" width="8.33203125" style="235" customWidth="1"/>
    <col min="2566" max="2574" width="7.44140625" style="235" customWidth="1"/>
    <col min="2575" max="2814" width="9" style="235"/>
    <col min="2815" max="2815" width="10" style="235" customWidth="1"/>
    <col min="2816" max="2820" width="7.44140625" style="235" customWidth="1"/>
    <col min="2821" max="2821" width="8.33203125" style="235" customWidth="1"/>
    <col min="2822" max="2830" width="7.44140625" style="235" customWidth="1"/>
    <col min="2831" max="3070" width="9" style="235"/>
    <col min="3071" max="3071" width="10" style="235" customWidth="1"/>
    <col min="3072" max="3076" width="7.44140625" style="235" customWidth="1"/>
    <col min="3077" max="3077" width="8.33203125" style="235" customWidth="1"/>
    <col min="3078" max="3086" width="7.44140625" style="235" customWidth="1"/>
    <col min="3087" max="3326" width="9" style="235"/>
    <col min="3327" max="3327" width="10" style="235" customWidth="1"/>
    <col min="3328" max="3332" width="7.44140625" style="235" customWidth="1"/>
    <col min="3333" max="3333" width="8.33203125" style="235" customWidth="1"/>
    <col min="3334" max="3342" width="7.44140625" style="235" customWidth="1"/>
    <col min="3343" max="3582" width="9" style="235"/>
    <col min="3583" max="3583" width="10" style="235" customWidth="1"/>
    <col min="3584" max="3588" width="7.44140625" style="235" customWidth="1"/>
    <col min="3589" max="3589" width="8.33203125" style="235" customWidth="1"/>
    <col min="3590" max="3598" width="7.44140625" style="235" customWidth="1"/>
    <col min="3599" max="3838" width="9" style="235"/>
    <col min="3839" max="3839" width="10" style="235" customWidth="1"/>
    <col min="3840" max="3844" width="7.44140625" style="235" customWidth="1"/>
    <col min="3845" max="3845" width="8.33203125" style="235" customWidth="1"/>
    <col min="3846" max="3854" width="7.44140625" style="235" customWidth="1"/>
    <col min="3855" max="4094" width="9" style="235"/>
    <col min="4095" max="4095" width="10" style="235" customWidth="1"/>
    <col min="4096" max="4100" width="7.44140625" style="235" customWidth="1"/>
    <col min="4101" max="4101" width="8.33203125" style="235" customWidth="1"/>
    <col min="4102" max="4110" width="7.44140625" style="235" customWidth="1"/>
    <col min="4111" max="4350" width="9" style="235"/>
    <col min="4351" max="4351" width="10" style="235" customWidth="1"/>
    <col min="4352" max="4356" width="7.44140625" style="235" customWidth="1"/>
    <col min="4357" max="4357" width="8.33203125" style="235" customWidth="1"/>
    <col min="4358" max="4366" width="7.44140625" style="235" customWidth="1"/>
    <col min="4367" max="4606" width="9" style="235"/>
    <col min="4607" max="4607" width="10" style="235" customWidth="1"/>
    <col min="4608" max="4612" width="7.44140625" style="235" customWidth="1"/>
    <col min="4613" max="4613" width="8.33203125" style="235" customWidth="1"/>
    <col min="4614" max="4622" width="7.44140625" style="235" customWidth="1"/>
    <col min="4623" max="4862" width="9" style="235"/>
    <col min="4863" max="4863" width="10" style="235" customWidth="1"/>
    <col min="4864" max="4868" width="7.44140625" style="235" customWidth="1"/>
    <col min="4869" max="4869" width="8.33203125" style="235" customWidth="1"/>
    <col min="4870" max="4878" width="7.44140625" style="235" customWidth="1"/>
    <col min="4879" max="5118" width="9" style="235"/>
    <col min="5119" max="5119" width="10" style="235" customWidth="1"/>
    <col min="5120" max="5124" width="7.44140625" style="235" customWidth="1"/>
    <col min="5125" max="5125" width="8.33203125" style="235" customWidth="1"/>
    <col min="5126" max="5134" width="7.44140625" style="235" customWidth="1"/>
    <col min="5135" max="5374" width="9" style="235"/>
    <col min="5375" max="5375" width="10" style="235" customWidth="1"/>
    <col min="5376" max="5380" width="7.44140625" style="235" customWidth="1"/>
    <col min="5381" max="5381" width="8.33203125" style="235" customWidth="1"/>
    <col min="5382" max="5390" width="7.44140625" style="235" customWidth="1"/>
    <col min="5391" max="5630" width="9" style="235"/>
    <col min="5631" max="5631" width="10" style="235" customWidth="1"/>
    <col min="5632" max="5636" width="7.44140625" style="235" customWidth="1"/>
    <col min="5637" max="5637" width="8.33203125" style="235" customWidth="1"/>
    <col min="5638" max="5646" width="7.44140625" style="235" customWidth="1"/>
    <col min="5647" max="5886" width="9" style="235"/>
    <col min="5887" max="5887" width="10" style="235" customWidth="1"/>
    <col min="5888" max="5892" width="7.44140625" style="235" customWidth="1"/>
    <col min="5893" max="5893" width="8.33203125" style="235" customWidth="1"/>
    <col min="5894" max="5902" width="7.44140625" style="235" customWidth="1"/>
    <col min="5903" max="6142" width="9" style="235"/>
    <col min="6143" max="6143" width="10" style="235" customWidth="1"/>
    <col min="6144" max="6148" width="7.44140625" style="235" customWidth="1"/>
    <col min="6149" max="6149" width="8.33203125" style="235" customWidth="1"/>
    <col min="6150" max="6158" width="7.44140625" style="235" customWidth="1"/>
    <col min="6159" max="6398" width="9" style="235"/>
    <col min="6399" max="6399" width="10" style="235" customWidth="1"/>
    <col min="6400" max="6404" width="7.44140625" style="235" customWidth="1"/>
    <col min="6405" max="6405" width="8.33203125" style="235" customWidth="1"/>
    <col min="6406" max="6414" width="7.44140625" style="235" customWidth="1"/>
    <col min="6415" max="6654" width="9" style="235"/>
    <col min="6655" max="6655" width="10" style="235" customWidth="1"/>
    <col min="6656" max="6660" width="7.44140625" style="235" customWidth="1"/>
    <col min="6661" max="6661" width="8.33203125" style="235" customWidth="1"/>
    <col min="6662" max="6670" width="7.44140625" style="235" customWidth="1"/>
    <col min="6671" max="6910" width="9" style="235"/>
    <col min="6911" max="6911" width="10" style="235" customWidth="1"/>
    <col min="6912" max="6916" width="7.44140625" style="235" customWidth="1"/>
    <col min="6917" max="6917" width="8.33203125" style="235" customWidth="1"/>
    <col min="6918" max="6926" width="7.44140625" style="235" customWidth="1"/>
    <col min="6927" max="7166" width="9" style="235"/>
    <col min="7167" max="7167" width="10" style="235" customWidth="1"/>
    <col min="7168" max="7172" width="7.44140625" style="235" customWidth="1"/>
    <col min="7173" max="7173" width="8.33203125" style="235" customWidth="1"/>
    <col min="7174" max="7182" width="7.44140625" style="235" customWidth="1"/>
    <col min="7183" max="7422" width="9" style="235"/>
    <col min="7423" max="7423" width="10" style="235" customWidth="1"/>
    <col min="7424" max="7428" width="7.44140625" style="235" customWidth="1"/>
    <col min="7429" max="7429" width="8.33203125" style="235" customWidth="1"/>
    <col min="7430" max="7438" width="7.44140625" style="235" customWidth="1"/>
    <col min="7439" max="7678" width="9" style="235"/>
    <col min="7679" max="7679" width="10" style="235" customWidth="1"/>
    <col min="7680" max="7684" width="7.44140625" style="235" customWidth="1"/>
    <col min="7685" max="7685" width="8.33203125" style="235" customWidth="1"/>
    <col min="7686" max="7694" width="7.44140625" style="235" customWidth="1"/>
    <col min="7695" max="7934" width="9" style="235"/>
    <col min="7935" max="7935" width="10" style="235" customWidth="1"/>
    <col min="7936" max="7940" width="7.44140625" style="235" customWidth="1"/>
    <col min="7941" max="7941" width="8.33203125" style="235" customWidth="1"/>
    <col min="7942" max="7950" width="7.44140625" style="235" customWidth="1"/>
    <col min="7951" max="8190" width="9" style="235"/>
    <col min="8191" max="8191" width="10" style="235" customWidth="1"/>
    <col min="8192" max="8196" width="7.44140625" style="235" customWidth="1"/>
    <col min="8197" max="8197" width="8.33203125" style="235" customWidth="1"/>
    <col min="8198" max="8206" width="7.44140625" style="235" customWidth="1"/>
    <col min="8207" max="8446" width="9" style="235"/>
    <col min="8447" max="8447" width="10" style="235" customWidth="1"/>
    <col min="8448" max="8452" width="7.44140625" style="235" customWidth="1"/>
    <col min="8453" max="8453" width="8.33203125" style="235" customWidth="1"/>
    <col min="8454" max="8462" width="7.44140625" style="235" customWidth="1"/>
    <col min="8463" max="8702" width="9" style="235"/>
    <col min="8703" max="8703" width="10" style="235" customWidth="1"/>
    <col min="8704" max="8708" width="7.44140625" style="235" customWidth="1"/>
    <col min="8709" max="8709" width="8.33203125" style="235" customWidth="1"/>
    <col min="8710" max="8718" width="7.44140625" style="235" customWidth="1"/>
    <col min="8719" max="8958" width="9" style="235"/>
    <col min="8959" max="8959" width="10" style="235" customWidth="1"/>
    <col min="8960" max="8964" width="7.44140625" style="235" customWidth="1"/>
    <col min="8965" max="8965" width="8.33203125" style="235" customWidth="1"/>
    <col min="8966" max="8974" width="7.44140625" style="235" customWidth="1"/>
    <col min="8975" max="9214" width="9" style="235"/>
    <col min="9215" max="9215" width="10" style="235" customWidth="1"/>
    <col min="9216" max="9220" width="7.44140625" style="235" customWidth="1"/>
    <col min="9221" max="9221" width="8.33203125" style="235" customWidth="1"/>
    <col min="9222" max="9230" width="7.44140625" style="235" customWidth="1"/>
    <col min="9231" max="9470" width="9" style="235"/>
    <col min="9471" max="9471" width="10" style="235" customWidth="1"/>
    <col min="9472" max="9476" width="7.44140625" style="235" customWidth="1"/>
    <col min="9477" max="9477" width="8.33203125" style="235" customWidth="1"/>
    <col min="9478" max="9486" width="7.44140625" style="235" customWidth="1"/>
    <col min="9487" max="9726" width="9" style="235"/>
    <col min="9727" max="9727" width="10" style="235" customWidth="1"/>
    <col min="9728" max="9732" width="7.44140625" style="235" customWidth="1"/>
    <col min="9733" max="9733" width="8.33203125" style="235" customWidth="1"/>
    <col min="9734" max="9742" width="7.44140625" style="235" customWidth="1"/>
    <col min="9743" max="9982" width="9" style="235"/>
    <col min="9983" max="9983" width="10" style="235" customWidth="1"/>
    <col min="9984" max="9988" width="7.44140625" style="235" customWidth="1"/>
    <col min="9989" max="9989" width="8.33203125" style="235" customWidth="1"/>
    <col min="9990" max="9998" width="7.44140625" style="235" customWidth="1"/>
    <col min="9999" max="10238" width="9" style="235"/>
    <col min="10239" max="10239" width="10" style="235" customWidth="1"/>
    <col min="10240" max="10244" width="7.44140625" style="235" customWidth="1"/>
    <col min="10245" max="10245" width="8.33203125" style="235" customWidth="1"/>
    <col min="10246" max="10254" width="7.44140625" style="235" customWidth="1"/>
    <col min="10255" max="10494" width="9" style="235"/>
    <col min="10495" max="10495" width="10" style="235" customWidth="1"/>
    <col min="10496" max="10500" width="7.44140625" style="235" customWidth="1"/>
    <col min="10501" max="10501" width="8.33203125" style="235" customWidth="1"/>
    <col min="10502" max="10510" width="7.44140625" style="235" customWidth="1"/>
    <col min="10511" max="10750" width="9" style="235"/>
    <col min="10751" max="10751" width="10" style="235" customWidth="1"/>
    <col min="10752" max="10756" width="7.44140625" style="235" customWidth="1"/>
    <col min="10757" max="10757" width="8.33203125" style="235" customWidth="1"/>
    <col min="10758" max="10766" width="7.44140625" style="235" customWidth="1"/>
    <col min="10767" max="11006" width="9" style="235"/>
    <col min="11007" max="11007" width="10" style="235" customWidth="1"/>
    <col min="11008" max="11012" width="7.44140625" style="235" customWidth="1"/>
    <col min="11013" max="11013" width="8.33203125" style="235" customWidth="1"/>
    <col min="11014" max="11022" width="7.44140625" style="235" customWidth="1"/>
    <col min="11023" max="11262" width="9" style="235"/>
    <col min="11263" max="11263" width="10" style="235" customWidth="1"/>
    <col min="11264" max="11268" width="7.44140625" style="235" customWidth="1"/>
    <col min="11269" max="11269" width="8.33203125" style="235" customWidth="1"/>
    <col min="11270" max="11278" width="7.44140625" style="235" customWidth="1"/>
    <col min="11279" max="11518" width="9" style="235"/>
    <col min="11519" max="11519" width="10" style="235" customWidth="1"/>
    <col min="11520" max="11524" width="7.44140625" style="235" customWidth="1"/>
    <col min="11525" max="11525" width="8.33203125" style="235" customWidth="1"/>
    <col min="11526" max="11534" width="7.44140625" style="235" customWidth="1"/>
    <col min="11535" max="11774" width="9" style="235"/>
    <col min="11775" max="11775" width="10" style="235" customWidth="1"/>
    <col min="11776" max="11780" width="7.44140625" style="235" customWidth="1"/>
    <col min="11781" max="11781" width="8.33203125" style="235" customWidth="1"/>
    <col min="11782" max="11790" width="7.44140625" style="235" customWidth="1"/>
    <col min="11791" max="12030" width="9" style="235"/>
    <col min="12031" max="12031" width="10" style="235" customWidth="1"/>
    <col min="12032" max="12036" width="7.44140625" style="235" customWidth="1"/>
    <col min="12037" max="12037" width="8.33203125" style="235" customWidth="1"/>
    <col min="12038" max="12046" width="7.44140625" style="235" customWidth="1"/>
    <col min="12047" max="12286" width="9" style="235"/>
    <col min="12287" max="12287" width="10" style="235" customWidth="1"/>
    <col min="12288" max="12292" width="7.44140625" style="235" customWidth="1"/>
    <col min="12293" max="12293" width="8.33203125" style="235" customWidth="1"/>
    <col min="12294" max="12302" width="7.44140625" style="235" customWidth="1"/>
    <col min="12303" max="12542" width="9" style="235"/>
    <col min="12543" max="12543" width="10" style="235" customWidth="1"/>
    <col min="12544" max="12548" width="7.44140625" style="235" customWidth="1"/>
    <col min="12549" max="12549" width="8.33203125" style="235" customWidth="1"/>
    <col min="12550" max="12558" width="7.44140625" style="235" customWidth="1"/>
    <col min="12559" max="12798" width="9" style="235"/>
    <col min="12799" max="12799" width="10" style="235" customWidth="1"/>
    <col min="12800" max="12804" width="7.44140625" style="235" customWidth="1"/>
    <col min="12805" max="12805" width="8.33203125" style="235" customWidth="1"/>
    <col min="12806" max="12814" width="7.44140625" style="235" customWidth="1"/>
    <col min="12815" max="13054" width="9" style="235"/>
    <col min="13055" max="13055" width="10" style="235" customWidth="1"/>
    <col min="13056" max="13060" width="7.44140625" style="235" customWidth="1"/>
    <col min="13061" max="13061" width="8.33203125" style="235" customWidth="1"/>
    <col min="13062" max="13070" width="7.44140625" style="235" customWidth="1"/>
    <col min="13071" max="13310" width="9" style="235"/>
    <col min="13311" max="13311" width="10" style="235" customWidth="1"/>
    <col min="13312" max="13316" width="7.44140625" style="235" customWidth="1"/>
    <col min="13317" max="13317" width="8.33203125" style="235" customWidth="1"/>
    <col min="13318" max="13326" width="7.44140625" style="235" customWidth="1"/>
    <col min="13327" max="13566" width="9" style="235"/>
    <col min="13567" max="13567" width="10" style="235" customWidth="1"/>
    <col min="13568" max="13572" width="7.44140625" style="235" customWidth="1"/>
    <col min="13573" max="13573" width="8.33203125" style="235" customWidth="1"/>
    <col min="13574" max="13582" width="7.44140625" style="235" customWidth="1"/>
    <col min="13583" max="13822" width="9" style="235"/>
    <col min="13823" max="13823" width="10" style="235" customWidth="1"/>
    <col min="13824" max="13828" width="7.44140625" style="235" customWidth="1"/>
    <col min="13829" max="13829" width="8.33203125" style="235" customWidth="1"/>
    <col min="13830" max="13838" width="7.44140625" style="235" customWidth="1"/>
    <col min="13839" max="14078" width="9" style="235"/>
    <col min="14079" max="14079" width="10" style="235" customWidth="1"/>
    <col min="14080" max="14084" width="7.44140625" style="235" customWidth="1"/>
    <col min="14085" max="14085" width="8.33203125" style="235" customWidth="1"/>
    <col min="14086" max="14094" width="7.44140625" style="235" customWidth="1"/>
    <col min="14095" max="14334" width="9" style="235"/>
    <col min="14335" max="14335" width="10" style="235" customWidth="1"/>
    <col min="14336" max="14340" width="7.44140625" style="235" customWidth="1"/>
    <col min="14341" max="14341" width="8.33203125" style="235" customWidth="1"/>
    <col min="14342" max="14350" width="7.44140625" style="235" customWidth="1"/>
    <col min="14351" max="14590" width="9" style="235"/>
    <col min="14591" max="14591" width="10" style="235" customWidth="1"/>
    <col min="14592" max="14596" width="7.44140625" style="235" customWidth="1"/>
    <col min="14597" max="14597" width="8.33203125" style="235" customWidth="1"/>
    <col min="14598" max="14606" width="7.44140625" style="235" customWidth="1"/>
    <col min="14607" max="14846" width="9" style="235"/>
    <col min="14847" max="14847" width="10" style="235" customWidth="1"/>
    <col min="14848" max="14852" width="7.44140625" style="235" customWidth="1"/>
    <col min="14853" max="14853" width="8.33203125" style="235" customWidth="1"/>
    <col min="14854" max="14862" width="7.44140625" style="235" customWidth="1"/>
    <col min="14863" max="15102" width="9" style="235"/>
    <col min="15103" max="15103" width="10" style="235" customWidth="1"/>
    <col min="15104" max="15108" width="7.44140625" style="235" customWidth="1"/>
    <col min="15109" max="15109" width="8.33203125" style="235" customWidth="1"/>
    <col min="15110" max="15118" width="7.44140625" style="235" customWidth="1"/>
    <col min="15119" max="15358" width="9" style="235"/>
    <col min="15359" max="15359" width="10" style="235" customWidth="1"/>
    <col min="15360" max="15364" width="7.44140625" style="235" customWidth="1"/>
    <col min="15365" max="15365" width="8.33203125" style="235" customWidth="1"/>
    <col min="15366" max="15374" width="7.44140625" style="235" customWidth="1"/>
    <col min="15375" max="15614" width="9" style="235"/>
    <col min="15615" max="15615" width="10" style="235" customWidth="1"/>
    <col min="15616" max="15620" width="7.44140625" style="235" customWidth="1"/>
    <col min="15621" max="15621" width="8.33203125" style="235" customWidth="1"/>
    <col min="15622" max="15630" width="7.44140625" style="235" customWidth="1"/>
    <col min="15631" max="15870" width="9" style="235"/>
    <col min="15871" max="15871" width="10" style="235" customWidth="1"/>
    <col min="15872" max="15876" width="7.44140625" style="235" customWidth="1"/>
    <col min="15877" max="15877" width="8.33203125" style="235" customWidth="1"/>
    <col min="15878" max="15886" width="7.44140625" style="235" customWidth="1"/>
    <col min="15887" max="16126" width="9" style="235"/>
    <col min="16127" max="16127" width="10" style="235" customWidth="1"/>
    <col min="16128" max="16132" width="7.44140625" style="235" customWidth="1"/>
    <col min="16133" max="16133" width="8.33203125" style="235" customWidth="1"/>
    <col min="16134" max="16142" width="7.44140625" style="235" customWidth="1"/>
    <col min="16143" max="16384" width="9" style="235"/>
  </cols>
  <sheetData>
    <row r="1" spans="1:17" ht="19.2">
      <c r="A1" s="309" t="s">
        <v>110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93"/>
      <c r="Q1" s="393"/>
    </row>
    <row r="2" spans="1:17" ht="13.95" customHeight="1">
      <c r="A2" s="235" t="s">
        <v>276</v>
      </c>
      <c r="L2" s="251"/>
      <c r="M2" s="251"/>
      <c r="N2" s="251"/>
      <c r="O2" s="395" t="s">
        <v>150</v>
      </c>
    </row>
    <row r="3" spans="1:17" ht="13.95" customHeight="1">
      <c r="A3" s="310" t="s">
        <v>145</v>
      </c>
      <c r="B3" s="396"/>
      <c r="C3" s="397"/>
      <c r="D3" s="319" t="s">
        <v>111</v>
      </c>
      <c r="E3" s="319"/>
      <c r="F3" s="319" t="s">
        <v>124</v>
      </c>
      <c r="G3" s="319"/>
      <c r="H3" s="319" t="s">
        <v>125</v>
      </c>
      <c r="I3" s="319"/>
      <c r="J3" s="319" t="s">
        <v>126</v>
      </c>
      <c r="K3" s="319"/>
      <c r="L3" s="319" t="s">
        <v>127</v>
      </c>
      <c r="M3" s="319"/>
      <c r="N3" s="319" t="s">
        <v>128</v>
      </c>
      <c r="O3" s="319"/>
    </row>
    <row r="4" spans="1:17" ht="13.95" customHeight="1">
      <c r="A4" s="398"/>
      <c r="B4" s="399"/>
      <c r="C4" s="400"/>
      <c r="D4" s="252" t="s">
        <v>45</v>
      </c>
      <c r="E4" s="252" t="s">
        <v>129</v>
      </c>
      <c r="F4" s="252" t="s">
        <v>45</v>
      </c>
      <c r="G4" s="252" t="s">
        <v>129</v>
      </c>
      <c r="H4" s="252" t="s">
        <v>45</v>
      </c>
      <c r="I4" s="252" t="s">
        <v>129</v>
      </c>
      <c r="J4" s="252" t="s">
        <v>45</v>
      </c>
      <c r="K4" s="252" t="s">
        <v>129</v>
      </c>
      <c r="L4" s="252" t="s">
        <v>45</v>
      </c>
      <c r="M4" s="252" t="s">
        <v>129</v>
      </c>
      <c r="N4" s="252" t="s">
        <v>45</v>
      </c>
      <c r="O4" s="252" t="s">
        <v>129</v>
      </c>
    </row>
    <row r="5" spans="1:17" s="394" customFormat="1" ht="13.95" customHeight="1">
      <c r="A5" s="321" t="s">
        <v>142</v>
      </c>
      <c r="B5" s="401" t="s">
        <v>88</v>
      </c>
      <c r="C5" s="152" t="s">
        <v>130</v>
      </c>
      <c r="D5" s="402">
        <v>178</v>
      </c>
      <c r="E5" s="402">
        <v>169</v>
      </c>
      <c r="F5" s="402">
        <v>184</v>
      </c>
      <c r="G5" s="402">
        <v>176</v>
      </c>
      <c r="H5" s="402">
        <v>156</v>
      </c>
      <c r="I5" s="402">
        <v>148</v>
      </c>
      <c r="J5" s="402">
        <v>160</v>
      </c>
      <c r="K5" s="402">
        <v>149</v>
      </c>
      <c r="L5" s="403">
        <v>177</v>
      </c>
      <c r="M5" s="403">
        <v>149</v>
      </c>
      <c r="N5" s="403">
        <v>164</v>
      </c>
      <c r="O5" s="403">
        <v>159</v>
      </c>
    </row>
    <row r="6" spans="1:17" ht="13.95" customHeight="1">
      <c r="A6" s="319"/>
      <c r="B6" s="404"/>
      <c r="C6" s="405" t="s">
        <v>131</v>
      </c>
      <c r="D6" s="406">
        <v>178</v>
      </c>
      <c r="E6" s="406">
        <v>178</v>
      </c>
      <c r="F6" s="406">
        <v>184</v>
      </c>
      <c r="G6" s="406">
        <v>184</v>
      </c>
      <c r="H6" s="406">
        <v>156</v>
      </c>
      <c r="I6" s="406">
        <v>152</v>
      </c>
      <c r="J6" s="406">
        <v>160</v>
      </c>
      <c r="K6" s="406">
        <v>147</v>
      </c>
      <c r="L6" s="407">
        <v>177</v>
      </c>
      <c r="M6" s="407">
        <v>142</v>
      </c>
      <c r="N6" s="407">
        <v>164</v>
      </c>
      <c r="O6" s="407">
        <v>156</v>
      </c>
    </row>
    <row r="7" spans="1:17" ht="13.95" customHeight="1">
      <c r="A7" s="319"/>
      <c r="B7" s="404"/>
      <c r="C7" s="405" t="s">
        <v>132</v>
      </c>
      <c r="D7" s="406">
        <v>178</v>
      </c>
      <c r="E7" s="406">
        <v>186</v>
      </c>
      <c r="F7" s="406">
        <v>184</v>
      </c>
      <c r="G7" s="406">
        <v>176</v>
      </c>
      <c r="H7" s="406">
        <v>156</v>
      </c>
      <c r="I7" s="406">
        <v>157</v>
      </c>
      <c r="J7" s="406">
        <v>160</v>
      </c>
      <c r="K7" s="406">
        <v>154</v>
      </c>
      <c r="L7" s="407">
        <v>177</v>
      </c>
      <c r="M7" s="407">
        <v>137</v>
      </c>
      <c r="N7" s="407">
        <v>164</v>
      </c>
      <c r="O7" s="407">
        <v>155</v>
      </c>
    </row>
    <row r="8" spans="1:17" ht="13.95" customHeight="1">
      <c r="A8" s="319"/>
      <c r="B8" s="404"/>
      <c r="C8" s="408" t="s">
        <v>133</v>
      </c>
      <c r="D8" s="58">
        <v>203</v>
      </c>
      <c r="E8" s="58">
        <v>174</v>
      </c>
      <c r="F8" s="58">
        <v>187</v>
      </c>
      <c r="G8" s="58">
        <v>188</v>
      </c>
      <c r="H8" s="58">
        <v>194</v>
      </c>
      <c r="I8" s="58">
        <v>184</v>
      </c>
      <c r="J8" s="58">
        <v>171</v>
      </c>
      <c r="K8" s="58">
        <v>158</v>
      </c>
      <c r="L8" s="407">
        <v>173</v>
      </c>
      <c r="M8" s="407">
        <v>130</v>
      </c>
      <c r="N8" s="407">
        <v>181</v>
      </c>
      <c r="O8" s="407">
        <v>136</v>
      </c>
    </row>
    <row r="9" spans="1:17" ht="13.95" customHeight="1">
      <c r="A9" s="252" t="s">
        <v>43</v>
      </c>
      <c r="B9" s="409" t="s">
        <v>89</v>
      </c>
      <c r="C9" s="409"/>
      <c r="D9" s="59">
        <v>209</v>
      </c>
      <c r="E9" s="59">
        <v>175</v>
      </c>
      <c r="F9" s="59">
        <v>184</v>
      </c>
      <c r="G9" s="59">
        <v>133</v>
      </c>
      <c r="H9" s="59">
        <v>191</v>
      </c>
      <c r="I9" s="59">
        <v>146</v>
      </c>
      <c r="J9" s="59">
        <v>207</v>
      </c>
      <c r="K9" s="59">
        <v>123</v>
      </c>
      <c r="L9" s="410">
        <v>201</v>
      </c>
      <c r="M9" s="410">
        <v>124</v>
      </c>
      <c r="N9" s="410">
        <v>218</v>
      </c>
      <c r="O9" s="410">
        <v>124</v>
      </c>
    </row>
    <row r="10" spans="1:17" ht="13.95" customHeight="1">
      <c r="A10" s="411" t="s">
        <v>134</v>
      </c>
      <c r="B10" s="401" t="s">
        <v>130</v>
      </c>
      <c r="C10" s="401"/>
      <c r="D10" s="60"/>
      <c r="E10" s="254">
        <v>0</v>
      </c>
      <c r="F10" s="60"/>
      <c r="G10" s="254">
        <v>0</v>
      </c>
      <c r="H10" s="61"/>
      <c r="I10" s="254">
        <v>0</v>
      </c>
      <c r="J10" s="60"/>
      <c r="K10" s="254">
        <v>0</v>
      </c>
      <c r="L10" s="412"/>
      <c r="M10" s="403">
        <v>0</v>
      </c>
      <c r="N10" s="412"/>
      <c r="O10" s="403">
        <v>0</v>
      </c>
    </row>
    <row r="11" spans="1:17" ht="13.95" customHeight="1">
      <c r="A11" s="413"/>
      <c r="B11" s="404" t="s">
        <v>131</v>
      </c>
      <c r="C11" s="404"/>
      <c r="D11" s="62"/>
      <c r="E11" s="58">
        <v>0</v>
      </c>
      <c r="F11" s="62"/>
      <c r="G11" s="58">
        <v>0</v>
      </c>
      <c r="H11" s="63"/>
      <c r="I11" s="58">
        <v>0</v>
      </c>
      <c r="J11" s="62"/>
      <c r="K11" s="58">
        <v>0</v>
      </c>
      <c r="L11" s="414"/>
      <c r="M11" s="407">
        <v>0</v>
      </c>
      <c r="N11" s="414"/>
      <c r="O11" s="407">
        <v>0</v>
      </c>
    </row>
    <row r="12" spans="1:17" ht="13.95" customHeight="1">
      <c r="A12" s="413"/>
      <c r="B12" s="404" t="s">
        <v>132</v>
      </c>
      <c r="C12" s="404"/>
      <c r="D12" s="62"/>
      <c r="E12" s="58">
        <v>2</v>
      </c>
      <c r="F12" s="62"/>
      <c r="G12" s="58">
        <v>0</v>
      </c>
      <c r="H12" s="63"/>
      <c r="I12" s="58">
        <v>0</v>
      </c>
      <c r="J12" s="62"/>
      <c r="K12" s="58">
        <v>0</v>
      </c>
      <c r="L12" s="414"/>
      <c r="M12" s="407">
        <v>0</v>
      </c>
      <c r="N12" s="414"/>
      <c r="O12" s="407">
        <v>0</v>
      </c>
    </row>
    <row r="13" spans="1:17" ht="13.95" customHeight="1">
      <c r="A13" s="415"/>
      <c r="B13" s="409" t="s">
        <v>133</v>
      </c>
      <c r="C13" s="409"/>
      <c r="D13" s="64"/>
      <c r="E13" s="59">
        <v>2</v>
      </c>
      <c r="F13" s="64"/>
      <c r="G13" s="59">
        <v>2</v>
      </c>
      <c r="H13" s="65"/>
      <c r="I13" s="59">
        <v>0</v>
      </c>
      <c r="J13" s="64"/>
      <c r="K13" s="59">
        <v>0</v>
      </c>
      <c r="L13" s="416"/>
      <c r="M13" s="410">
        <v>0</v>
      </c>
      <c r="N13" s="416"/>
      <c r="O13" s="410">
        <v>2</v>
      </c>
    </row>
    <row r="14" spans="1:17" ht="13.95" customHeight="1">
      <c r="A14" s="417" t="s">
        <v>137</v>
      </c>
      <c r="B14" s="417" t="s">
        <v>136</v>
      </c>
      <c r="C14" s="198" t="s">
        <v>130</v>
      </c>
      <c r="D14" s="254">
        <v>197</v>
      </c>
      <c r="E14" s="254">
        <v>214</v>
      </c>
      <c r="F14" s="254">
        <v>192</v>
      </c>
      <c r="G14" s="254">
        <v>182</v>
      </c>
      <c r="H14" s="254">
        <v>204</v>
      </c>
      <c r="I14" s="254">
        <v>209</v>
      </c>
      <c r="J14" s="254">
        <v>181</v>
      </c>
      <c r="K14" s="418">
        <v>119</v>
      </c>
      <c r="L14" s="403">
        <v>178</v>
      </c>
      <c r="M14" s="403">
        <v>106</v>
      </c>
      <c r="N14" s="254">
        <v>197</v>
      </c>
      <c r="O14" s="403">
        <v>184</v>
      </c>
    </row>
    <row r="15" spans="1:17" ht="13.95" customHeight="1">
      <c r="A15" s="419"/>
      <c r="B15" s="419"/>
      <c r="C15" s="408" t="s">
        <v>135</v>
      </c>
      <c r="D15" s="58">
        <v>197</v>
      </c>
      <c r="E15" s="58">
        <v>198</v>
      </c>
      <c r="F15" s="58">
        <v>192</v>
      </c>
      <c r="G15" s="58">
        <v>171</v>
      </c>
      <c r="H15" s="58">
        <v>204</v>
      </c>
      <c r="I15" s="58">
        <v>214</v>
      </c>
      <c r="J15" s="58">
        <v>181</v>
      </c>
      <c r="K15" s="407">
        <v>111</v>
      </c>
      <c r="L15" s="407">
        <v>178</v>
      </c>
      <c r="M15" s="407">
        <v>79</v>
      </c>
      <c r="N15" s="58">
        <v>197</v>
      </c>
      <c r="O15" s="407">
        <v>178</v>
      </c>
    </row>
    <row r="16" spans="1:17" ht="13.95" customHeight="1">
      <c r="A16" s="419"/>
      <c r="B16" s="419"/>
      <c r="C16" s="408" t="s">
        <v>133</v>
      </c>
      <c r="D16" s="407">
        <v>210</v>
      </c>
      <c r="E16" s="407">
        <v>174</v>
      </c>
      <c r="F16" s="407">
        <v>200</v>
      </c>
      <c r="G16" s="407">
        <v>184</v>
      </c>
      <c r="H16" s="407">
        <v>194</v>
      </c>
      <c r="I16" s="407">
        <v>184</v>
      </c>
      <c r="J16" s="407">
        <v>212</v>
      </c>
      <c r="K16" s="407">
        <v>61</v>
      </c>
      <c r="L16" s="407">
        <v>184</v>
      </c>
      <c r="M16" s="407">
        <v>33</v>
      </c>
      <c r="N16" s="407">
        <v>189</v>
      </c>
      <c r="O16" s="407">
        <v>162</v>
      </c>
    </row>
    <row r="17" spans="1:15" ht="13.95" customHeight="1">
      <c r="A17" s="409"/>
      <c r="B17" s="420" t="s">
        <v>138</v>
      </c>
      <c r="C17" s="420"/>
      <c r="D17" s="421">
        <v>183</v>
      </c>
      <c r="E17" s="421">
        <v>201</v>
      </c>
      <c r="F17" s="421">
        <v>211</v>
      </c>
      <c r="G17" s="421">
        <v>184</v>
      </c>
      <c r="H17" s="421">
        <v>213</v>
      </c>
      <c r="I17" s="421">
        <v>208</v>
      </c>
      <c r="J17" s="421">
        <v>215</v>
      </c>
      <c r="K17" s="421">
        <v>72</v>
      </c>
      <c r="L17" s="421">
        <v>215</v>
      </c>
      <c r="M17" s="421">
        <v>46</v>
      </c>
      <c r="N17" s="421">
        <v>231</v>
      </c>
      <c r="O17" s="410">
        <v>176</v>
      </c>
    </row>
    <row r="18" spans="1:15" ht="13.95" customHeight="1">
      <c r="A18" s="319" t="s">
        <v>90</v>
      </c>
      <c r="B18" s="319"/>
      <c r="C18" s="319"/>
      <c r="D18" s="422">
        <v>203</v>
      </c>
      <c r="E18" s="422">
        <v>154</v>
      </c>
      <c r="F18" s="422">
        <v>203</v>
      </c>
      <c r="G18" s="422">
        <v>172</v>
      </c>
      <c r="H18" s="422">
        <v>171</v>
      </c>
      <c r="I18" s="422">
        <v>151</v>
      </c>
      <c r="J18" s="422">
        <v>160</v>
      </c>
      <c r="K18" s="422">
        <v>145</v>
      </c>
      <c r="L18" s="422">
        <v>178</v>
      </c>
      <c r="M18" s="422">
        <v>135</v>
      </c>
      <c r="N18" s="422">
        <v>166</v>
      </c>
      <c r="O18" s="423">
        <v>142</v>
      </c>
    </row>
    <row r="19" spans="1:15" ht="13.95" customHeight="1">
      <c r="A19" s="411" t="s">
        <v>273</v>
      </c>
      <c r="B19" s="401" t="s">
        <v>136</v>
      </c>
      <c r="C19" s="401"/>
      <c r="D19" s="402">
        <v>181</v>
      </c>
      <c r="E19" s="402">
        <v>178</v>
      </c>
      <c r="F19" s="402">
        <v>190</v>
      </c>
      <c r="G19" s="402">
        <v>173</v>
      </c>
      <c r="H19" s="402">
        <v>190</v>
      </c>
      <c r="I19" s="402">
        <v>154</v>
      </c>
      <c r="J19" s="402">
        <v>159</v>
      </c>
      <c r="K19" s="402">
        <v>146</v>
      </c>
      <c r="L19" s="402">
        <v>167</v>
      </c>
      <c r="M19" s="402">
        <v>142</v>
      </c>
      <c r="N19" s="402">
        <v>178</v>
      </c>
      <c r="O19" s="403">
        <v>139</v>
      </c>
    </row>
    <row r="20" spans="1:15" ht="13.95" customHeight="1">
      <c r="A20" s="404"/>
      <c r="B20" s="404" t="s">
        <v>138</v>
      </c>
      <c r="C20" s="404"/>
      <c r="D20" s="406">
        <v>209</v>
      </c>
      <c r="E20" s="406">
        <v>196</v>
      </c>
      <c r="F20" s="406">
        <v>190</v>
      </c>
      <c r="G20" s="406">
        <v>172</v>
      </c>
      <c r="H20" s="406">
        <v>216</v>
      </c>
      <c r="I20" s="406">
        <v>180</v>
      </c>
      <c r="J20" s="406">
        <v>211</v>
      </c>
      <c r="K20" s="406">
        <v>156</v>
      </c>
      <c r="L20" s="406">
        <v>217</v>
      </c>
      <c r="M20" s="406">
        <v>152</v>
      </c>
      <c r="N20" s="406">
        <v>215</v>
      </c>
      <c r="O20" s="407">
        <v>181</v>
      </c>
    </row>
    <row r="21" spans="1:15" ht="13.95" customHeight="1">
      <c r="A21" s="401" t="s">
        <v>139</v>
      </c>
      <c r="B21" s="417" t="s">
        <v>130</v>
      </c>
      <c r="C21" s="417"/>
      <c r="D21" s="254">
        <v>178</v>
      </c>
      <c r="E21" s="254">
        <v>163</v>
      </c>
      <c r="F21" s="254">
        <v>184</v>
      </c>
      <c r="G21" s="254">
        <v>173</v>
      </c>
      <c r="H21" s="254">
        <v>171</v>
      </c>
      <c r="I21" s="254">
        <v>148</v>
      </c>
      <c r="J21" s="254">
        <v>160</v>
      </c>
      <c r="K21" s="254">
        <v>150</v>
      </c>
      <c r="L21" s="254">
        <v>171</v>
      </c>
      <c r="M21" s="254">
        <v>148</v>
      </c>
      <c r="N21" s="254">
        <v>169</v>
      </c>
      <c r="O21" s="403">
        <v>148</v>
      </c>
    </row>
    <row r="22" spans="1:15" ht="13.95" customHeight="1">
      <c r="A22" s="404"/>
      <c r="B22" s="419" t="s">
        <v>131</v>
      </c>
      <c r="C22" s="419"/>
      <c r="D22" s="58">
        <v>178</v>
      </c>
      <c r="E22" s="58">
        <v>169</v>
      </c>
      <c r="F22" s="58">
        <v>184</v>
      </c>
      <c r="G22" s="58">
        <v>176</v>
      </c>
      <c r="H22" s="58">
        <v>171</v>
      </c>
      <c r="I22" s="58">
        <v>149</v>
      </c>
      <c r="J22" s="58">
        <v>160</v>
      </c>
      <c r="K22" s="58">
        <v>153</v>
      </c>
      <c r="L22" s="58">
        <v>171</v>
      </c>
      <c r="M22" s="58">
        <v>143</v>
      </c>
      <c r="N22" s="58">
        <v>169</v>
      </c>
      <c r="O22" s="407">
        <v>146</v>
      </c>
    </row>
    <row r="23" spans="1:15" ht="13.95" customHeight="1">
      <c r="A23" s="404"/>
      <c r="B23" s="419" t="s">
        <v>132</v>
      </c>
      <c r="C23" s="419"/>
      <c r="D23" s="58">
        <v>178</v>
      </c>
      <c r="E23" s="58">
        <v>174</v>
      </c>
      <c r="F23" s="58">
        <v>184</v>
      </c>
      <c r="G23" s="58">
        <v>170</v>
      </c>
      <c r="H23" s="58">
        <v>171</v>
      </c>
      <c r="I23" s="58">
        <v>164</v>
      </c>
      <c r="J23" s="58">
        <v>160</v>
      </c>
      <c r="K23" s="58">
        <v>146</v>
      </c>
      <c r="L23" s="58">
        <v>171</v>
      </c>
      <c r="M23" s="58">
        <v>140</v>
      </c>
      <c r="N23" s="58">
        <v>169</v>
      </c>
      <c r="O23" s="407">
        <v>139</v>
      </c>
    </row>
    <row r="24" spans="1:15" ht="13.95" customHeight="1">
      <c r="A24" s="420"/>
      <c r="B24" s="409" t="s">
        <v>133</v>
      </c>
      <c r="C24" s="409"/>
      <c r="D24" s="59">
        <v>203</v>
      </c>
      <c r="E24" s="59">
        <v>176</v>
      </c>
      <c r="F24" s="59">
        <v>187</v>
      </c>
      <c r="G24" s="59">
        <v>153</v>
      </c>
      <c r="H24" s="59">
        <v>181</v>
      </c>
      <c r="I24" s="59">
        <v>179</v>
      </c>
      <c r="J24" s="59">
        <v>171</v>
      </c>
      <c r="K24" s="59">
        <v>150</v>
      </c>
      <c r="L24" s="59">
        <v>171</v>
      </c>
      <c r="M24" s="59">
        <v>138</v>
      </c>
      <c r="N24" s="59">
        <v>170</v>
      </c>
      <c r="O24" s="410">
        <v>134</v>
      </c>
    </row>
    <row r="25" spans="1:15" ht="13.95" customHeight="1">
      <c r="A25" s="401" t="s">
        <v>140</v>
      </c>
      <c r="B25" s="417" t="s">
        <v>130</v>
      </c>
      <c r="C25" s="417"/>
      <c r="D25" s="254">
        <v>178</v>
      </c>
      <c r="E25" s="254">
        <v>163</v>
      </c>
      <c r="F25" s="254">
        <v>184</v>
      </c>
      <c r="G25" s="254">
        <v>173</v>
      </c>
      <c r="H25" s="254">
        <v>171</v>
      </c>
      <c r="I25" s="254">
        <v>146</v>
      </c>
      <c r="J25" s="254">
        <v>160</v>
      </c>
      <c r="K25" s="66">
        <v>149</v>
      </c>
      <c r="L25" s="254">
        <v>171</v>
      </c>
      <c r="M25" s="254">
        <v>148</v>
      </c>
      <c r="N25" s="254">
        <v>169</v>
      </c>
      <c r="O25" s="403">
        <v>148</v>
      </c>
    </row>
    <row r="26" spans="1:15" ht="13.95" customHeight="1">
      <c r="A26" s="404"/>
      <c r="B26" s="419" t="s">
        <v>131</v>
      </c>
      <c r="C26" s="419"/>
      <c r="D26" s="58">
        <v>178</v>
      </c>
      <c r="E26" s="58">
        <v>168</v>
      </c>
      <c r="F26" s="58">
        <v>184</v>
      </c>
      <c r="G26" s="58">
        <v>178</v>
      </c>
      <c r="H26" s="58">
        <v>171</v>
      </c>
      <c r="I26" s="58">
        <v>148</v>
      </c>
      <c r="J26" s="58">
        <v>160</v>
      </c>
      <c r="K26" s="407">
        <v>153</v>
      </c>
      <c r="L26" s="58">
        <v>171</v>
      </c>
      <c r="M26" s="58">
        <v>144</v>
      </c>
      <c r="N26" s="58">
        <v>169</v>
      </c>
      <c r="O26" s="407">
        <v>145</v>
      </c>
    </row>
    <row r="27" spans="1:15" ht="13.95" customHeight="1">
      <c r="A27" s="404"/>
      <c r="B27" s="419" t="s">
        <v>132</v>
      </c>
      <c r="C27" s="419"/>
      <c r="D27" s="58">
        <v>178</v>
      </c>
      <c r="E27" s="58">
        <v>173</v>
      </c>
      <c r="F27" s="58">
        <v>184</v>
      </c>
      <c r="G27" s="58">
        <v>183</v>
      </c>
      <c r="H27" s="58">
        <v>171</v>
      </c>
      <c r="I27" s="58">
        <v>155</v>
      </c>
      <c r="J27" s="58">
        <v>160</v>
      </c>
      <c r="K27" s="407">
        <v>147</v>
      </c>
      <c r="L27" s="58">
        <v>171</v>
      </c>
      <c r="M27" s="58">
        <v>140</v>
      </c>
      <c r="N27" s="58">
        <v>169</v>
      </c>
      <c r="O27" s="407">
        <v>140</v>
      </c>
    </row>
    <row r="28" spans="1:15" ht="13.95" customHeight="1">
      <c r="A28" s="420"/>
      <c r="B28" s="409" t="s">
        <v>133</v>
      </c>
      <c r="C28" s="409"/>
      <c r="D28" s="410">
        <v>203</v>
      </c>
      <c r="E28" s="410">
        <v>175</v>
      </c>
      <c r="F28" s="410">
        <v>187</v>
      </c>
      <c r="G28" s="410">
        <v>160</v>
      </c>
      <c r="H28" s="410">
        <v>181</v>
      </c>
      <c r="I28" s="410">
        <v>175</v>
      </c>
      <c r="J28" s="410">
        <v>171</v>
      </c>
      <c r="K28" s="410">
        <v>152</v>
      </c>
      <c r="L28" s="410">
        <v>171</v>
      </c>
      <c r="M28" s="410">
        <v>138</v>
      </c>
      <c r="N28" s="410">
        <v>170</v>
      </c>
      <c r="O28" s="410">
        <v>131</v>
      </c>
    </row>
    <row r="29" spans="1:15" ht="13.95" customHeight="1">
      <c r="A29" s="417" t="s">
        <v>141</v>
      </c>
      <c r="B29" s="417" t="s">
        <v>130</v>
      </c>
      <c r="C29" s="417"/>
      <c r="D29" s="403">
        <v>178</v>
      </c>
      <c r="E29" s="403">
        <v>173</v>
      </c>
      <c r="F29" s="403">
        <v>184</v>
      </c>
      <c r="G29" s="403">
        <v>174</v>
      </c>
      <c r="H29" s="403">
        <v>171</v>
      </c>
      <c r="I29" s="403">
        <v>146</v>
      </c>
      <c r="J29" s="403">
        <v>160</v>
      </c>
      <c r="K29" s="403">
        <v>146</v>
      </c>
      <c r="L29" s="403">
        <v>171</v>
      </c>
      <c r="M29" s="403">
        <v>147</v>
      </c>
      <c r="N29" s="403">
        <v>169</v>
      </c>
      <c r="O29" s="403">
        <v>150</v>
      </c>
    </row>
    <row r="30" spans="1:15" ht="13.95" customHeight="1">
      <c r="A30" s="419"/>
      <c r="B30" s="419" t="s">
        <v>131</v>
      </c>
      <c r="C30" s="419"/>
      <c r="D30" s="407">
        <v>178</v>
      </c>
      <c r="E30" s="407">
        <v>135</v>
      </c>
      <c r="F30" s="407">
        <v>184</v>
      </c>
      <c r="G30" s="407">
        <v>176</v>
      </c>
      <c r="H30" s="407">
        <v>171</v>
      </c>
      <c r="I30" s="407">
        <v>153</v>
      </c>
      <c r="J30" s="407">
        <v>160</v>
      </c>
      <c r="K30" s="407">
        <v>146</v>
      </c>
      <c r="L30" s="407">
        <v>171</v>
      </c>
      <c r="M30" s="407">
        <v>146</v>
      </c>
      <c r="N30" s="407">
        <v>169</v>
      </c>
      <c r="O30" s="407">
        <v>142</v>
      </c>
    </row>
    <row r="31" spans="1:15" ht="13.95" customHeight="1">
      <c r="A31" s="409"/>
      <c r="B31" s="409" t="s">
        <v>132</v>
      </c>
      <c r="C31" s="409"/>
      <c r="D31" s="410">
        <v>178</v>
      </c>
      <c r="E31" s="410">
        <v>163</v>
      </c>
      <c r="F31" s="410">
        <v>184</v>
      </c>
      <c r="G31" s="410">
        <v>144</v>
      </c>
      <c r="H31" s="410">
        <v>171</v>
      </c>
      <c r="I31" s="410">
        <v>142</v>
      </c>
      <c r="J31" s="410">
        <v>160</v>
      </c>
      <c r="K31" s="410">
        <v>150</v>
      </c>
      <c r="L31" s="410">
        <v>171</v>
      </c>
      <c r="M31" s="410">
        <v>132</v>
      </c>
      <c r="N31" s="410">
        <v>169</v>
      </c>
      <c r="O31" s="410">
        <v>126</v>
      </c>
    </row>
    <row r="32" spans="1:15" ht="13.95" customHeight="1">
      <c r="A32" s="417" t="s">
        <v>109</v>
      </c>
      <c r="B32" s="417" t="s">
        <v>130</v>
      </c>
      <c r="C32" s="417"/>
      <c r="D32" s="403">
        <v>203</v>
      </c>
      <c r="E32" s="403">
        <v>173</v>
      </c>
      <c r="F32" s="403">
        <v>187</v>
      </c>
      <c r="G32" s="403">
        <v>169</v>
      </c>
      <c r="H32" s="403">
        <v>171</v>
      </c>
      <c r="I32" s="403">
        <v>156</v>
      </c>
      <c r="J32" s="403">
        <v>171</v>
      </c>
      <c r="K32" s="403">
        <v>143</v>
      </c>
      <c r="L32" s="403">
        <v>171</v>
      </c>
      <c r="M32" s="403">
        <v>146</v>
      </c>
      <c r="N32" s="403">
        <v>170</v>
      </c>
      <c r="O32" s="403">
        <v>134</v>
      </c>
    </row>
    <row r="33" spans="1:15" ht="13.95" customHeight="1">
      <c r="A33" s="419"/>
      <c r="B33" s="419" t="s">
        <v>131</v>
      </c>
      <c r="C33" s="419"/>
      <c r="D33" s="406">
        <v>189</v>
      </c>
      <c r="E33" s="406">
        <v>135</v>
      </c>
      <c r="F33" s="406">
        <v>190</v>
      </c>
      <c r="G33" s="406">
        <v>153</v>
      </c>
      <c r="H33" s="406">
        <v>181</v>
      </c>
      <c r="I33" s="406">
        <v>155</v>
      </c>
      <c r="J33" s="406">
        <v>171</v>
      </c>
      <c r="K33" s="406">
        <v>130</v>
      </c>
      <c r="L33" s="407">
        <v>173</v>
      </c>
      <c r="M33" s="407">
        <v>120</v>
      </c>
      <c r="N33" s="407">
        <v>181</v>
      </c>
      <c r="O33" s="407">
        <v>126</v>
      </c>
    </row>
    <row r="34" spans="1:15" ht="13.95" customHeight="1">
      <c r="A34" s="411" t="s">
        <v>144</v>
      </c>
      <c r="B34" s="417" t="s">
        <v>130</v>
      </c>
      <c r="C34" s="417"/>
      <c r="D34" s="254">
        <v>574</v>
      </c>
      <c r="E34" s="254">
        <v>0</v>
      </c>
      <c r="F34" s="254">
        <v>600</v>
      </c>
      <c r="G34" s="254">
        <v>0</v>
      </c>
      <c r="H34" s="254">
        <v>598</v>
      </c>
      <c r="I34" s="254">
        <v>3</v>
      </c>
      <c r="J34" s="254">
        <v>600</v>
      </c>
      <c r="K34" s="254">
        <v>10</v>
      </c>
      <c r="L34" s="403">
        <v>603</v>
      </c>
      <c r="M34" s="403">
        <v>17</v>
      </c>
      <c r="N34" s="403">
        <v>603</v>
      </c>
      <c r="O34" s="403">
        <v>13</v>
      </c>
    </row>
    <row r="35" spans="1:15" ht="13.95" customHeight="1">
      <c r="A35" s="413"/>
      <c r="B35" s="419" t="s">
        <v>131</v>
      </c>
      <c r="C35" s="419"/>
      <c r="D35" s="58">
        <v>574</v>
      </c>
      <c r="E35" s="58">
        <v>0</v>
      </c>
      <c r="F35" s="58">
        <v>600</v>
      </c>
      <c r="G35" s="58">
        <v>0</v>
      </c>
      <c r="H35" s="58">
        <v>598</v>
      </c>
      <c r="I35" s="58">
        <v>1</v>
      </c>
      <c r="J35" s="58">
        <v>600</v>
      </c>
      <c r="K35" s="58">
        <v>9</v>
      </c>
      <c r="L35" s="407">
        <v>603</v>
      </c>
      <c r="M35" s="407">
        <v>22</v>
      </c>
      <c r="N35" s="407">
        <v>603</v>
      </c>
      <c r="O35" s="407">
        <v>7</v>
      </c>
    </row>
    <row r="36" spans="1:15" ht="13.95" customHeight="1">
      <c r="A36" s="415"/>
      <c r="B36" s="409" t="s">
        <v>132</v>
      </c>
      <c r="C36" s="409"/>
      <c r="D36" s="59">
        <v>574</v>
      </c>
      <c r="E36" s="59">
        <v>0</v>
      </c>
      <c r="F36" s="59">
        <v>600</v>
      </c>
      <c r="G36" s="59">
        <v>0</v>
      </c>
      <c r="H36" s="59">
        <v>598</v>
      </c>
      <c r="I36" s="59">
        <v>1</v>
      </c>
      <c r="J36" s="59">
        <v>600</v>
      </c>
      <c r="K36" s="59">
        <v>6</v>
      </c>
      <c r="L36" s="410">
        <v>603</v>
      </c>
      <c r="M36" s="410">
        <v>4</v>
      </c>
      <c r="N36" s="410">
        <v>603</v>
      </c>
      <c r="O36" s="410">
        <v>5</v>
      </c>
    </row>
    <row r="37" spans="1:15" ht="13.95" customHeight="1">
      <c r="A37" s="424" t="s">
        <v>146</v>
      </c>
      <c r="B37" s="425" t="s">
        <v>274</v>
      </c>
      <c r="C37" s="88" t="s">
        <v>130</v>
      </c>
      <c r="D37" s="67"/>
      <c r="E37" s="68"/>
      <c r="F37" s="67"/>
      <c r="G37" s="67"/>
      <c r="H37" s="69">
        <v>104</v>
      </c>
      <c r="I37" s="69">
        <v>39</v>
      </c>
      <c r="J37" s="69">
        <v>160</v>
      </c>
      <c r="K37" s="69">
        <v>130</v>
      </c>
      <c r="L37" s="426">
        <v>171</v>
      </c>
      <c r="M37" s="426">
        <v>120</v>
      </c>
      <c r="N37" s="426">
        <v>169</v>
      </c>
      <c r="O37" s="426">
        <v>118</v>
      </c>
    </row>
    <row r="38" spans="1:15" ht="13.95" customHeight="1">
      <c r="A38" s="427"/>
      <c r="B38" s="428"/>
      <c r="C38" s="88" t="s">
        <v>147</v>
      </c>
      <c r="D38" s="70"/>
      <c r="E38" s="71"/>
      <c r="F38" s="70"/>
      <c r="G38" s="70"/>
      <c r="H38" s="69">
        <v>104</v>
      </c>
      <c r="I38" s="69">
        <v>26</v>
      </c>
      <c r="J38" s="69">
        <v>160</v>
      </c>
      <c r="K38" s="69">
        <v>124</v>
      </c>
      <c r="L38" s="426">
        <v>171</v>
      </c>
      <c r="M38" s="426">
        <v>116</v>
      </c>
      <c r="N38" s="426">
        <v>169</v>
      </c>
      <c r="O38" s="426">
        <v>115</v>
      </c>
    </row>
    <row r="39" spans="1:15" ht="13.95" customHeight="1">
      <c r="A39" s="427"/>
      <c r="B39" s="429" t="s">
        <v>275</v>
      </c>
      <c r="C39" s="88" t="s">
        <v>148</v>
      </c>
      <c r="D39" s="70"/>
      <c r="E39" s="71"/>
      <c r="F39" s="70"/>
      <c r="G39" s="70"/>
      <c r="H39" s="69">
        <v>104</v>
      </c>
      <c r="I39" s="69">
        <v>15</v>
      </c>
      <c r="J39" s="69">
        <v>160</v>
      </c>
      <c r="K39" s="69">
        <v>19</v>
      </c>
      <c r="L39" s="426">
        <v>171</v>
      </c>
      <c r="M39" s="426">
        <v>22</v>
      </c>
      <c r="N39" s="426">
        <v>169</v>
      </c>
      <c r="O39" s="426">
        <v>21</v>
      </c>
    </row>
    <row r="40" spans="1:15" ht="13.95" customHeight="1">
      <c r="A40" s="427"/>
      <c r="B40" s="429"/>
      <c r="C40" s="88" t="s">
        <v>135</v>
      </c>
      <c r="D40" s="70"/>
      <c r="E40" s="71"/>
      <c r="F40" s="70"/>
      <c r="G40" s="70"/>
      <c r="H40" s="69">
        <v>104</v>
      </c>
      <c r="I40" s="69">
        <v>14</v>
      </c>
      <c r="J40" s="69">
        <v>160</v>
      </c>
      <c r="K40" s="69">
        <v>21</v>
      </c>
      <c r="L40" s="426">
        <v>171</v>
      </c>
      <c r="M40" s="426">
        <v>23</v>
      </c>
      <c r="N40" s="426">
        <v>169</v>
      </c>
      <c r="O40" s="426">
        <v>18</v>
      </c>
    </row>
    <row r="41" spans="1:15" ht="13.95" customHeight="1">
      <c r="A41" s="430"/>
      <c r="B41" s="428"/>
      <c r="C41" s="88" t="s">
        <v>132</v>
      </c>
      <c r="D41" s="70"/>
      <c r="E41" s="71"/>
      <c r="F41" s="70"/>
      <c r="G41" s="70"/>
      <c r="H41" s="69">
        <v>104</v>
      </c>
      <c r="I41" s="69">
        <v>3</v>
      </c>
      <c r="J41" s="69">
        <v>160</v>
      </c>
      <c r="K41" s="69">
        <v>22</v>
      </c>
      <c r="L41" s="426">
        <v>171</v>
      </c>
      <c r="M41" s="426">
        <v>23</v>
      </c>
      <c r="N41" s="426">
        <v>169</v>
      </c>
      <c r="O41" s="426">
        <v>18</v>
      </c>
    </row>
    <row r="42" spans="1:15" ht="13.95" customHeight="1">
      <c r="A42" s="319" t="s">
        <v>91</v>
      </c>
      <c r="B42" s="319"/>
      <c r="C42" s="319"/>
      <c r="D42" s="253">
        <v>3618</v>
      </c>
      <c r="E42" s="253">
        <v>2047</v>
      </c>
      <c r="F42" s="253">
        <v>3737</v>
      </c>
      <c r="G42" s="253">
        <v>1938</v>
      </c>
      <c r="H42" s="253">
        <v>4119</v>
      </c>
      <c r="I42" s="253">
        <v>2447</v>
      </c>
      <c r="J42" s="253">
        <v>4110</v>
      </c>
      <c r="K42" s="253">
        <v>2018</v>
      </c>
      <c r="L42" s="431">
        <v>4132</v>
      </c>
      <c r="M42" s="431">
        <v>2180</v>
      </c>
      <c r="N42" s="431">
        <v>4167</v>
      </c>
      <c r="O42" s="431">
        <v>1976</v>
      </c>
    </row>
    <row r="43" spans="1:15" ht="13.95" customHeight="1">
      <c r="A43" s="319" t="s">
        <v>143</v>
      </c>
      <c r="B43" s="319"/>
      <c r="C43" s="319"/>
      <c r="D43" s="253">
        <v>229</v>
      </c>
      <c r="E43" s="253">
        <v>81</v>
      </c>
      <c r="F43" s="253">
        <v>224</v>
      </c>
      <c r="G43" s="253">
        <v>87</v>
      </c>
      <c r="H43" s="253">
        <v>213</v>
      </c>
      <c r="I43" s="253">
        <v>60</v>
      </c>
      <c r="J43" s="253">
        <v>236</v>
      </c>
      <c r="K43" s="253">
        <v>60</v>
      </c>
      <c r="L43" s="423">
        <v>186</v>
      </c>
      <c r="M43" s="423">
        <v>37</v>
      </c>
      <c r="N43" s="423">
        <v>200</v>
      </c>
      <c r="O43" s="423">
        <v>31</v>
      </c>
    </row>
    <row r="44" spans="1:15" ht="13.95" customHeight="1">
      <c r="B44" s="72"/>
      <c r="C44" s="72"/>
      <c r="D44" s="38"/>
      <c r="E44" s="73"/>
      <c r="F44" s="38"/>
      <c r="G44" s="38"/>
      <c r="H44" s="73"/>
      <c r="I44" s="38"/>
      <c r="J44" s="38"/>
      <c r="K44" s="432"/>
      <c r="O44" s="395" t="s">
        <v>239</v>
      </c>
    </row>
    <row r="45" spans="1:15">
      <c r="A45" s="433"/>
      <c r="B45" s="72"/>
      <c r="C45" s="72"/>
      <c r="D45" s="38"/>
      <c r="E45" s="73"/>
      <c r="F45" s="38"/>
      <c r="G45" s="38"/>
      <c r="H45" s="73"/>
      <c r="I45" s="38"/>
      <c r="J45" s="38"/>
      <c r="K45" s="395"/>
    </row>
    <row r="46" spans="1:15">
      <c r="K46" s="395"/>
    </row>
    <row r="47" spans="1:15">
      <c r="A47" s="434"/>
      <c r="B47" s="435"/>
      <c r="C47" s="435"/>
      <c r="D47" s="434"/>
      <c r="E47" s="434"/>
      <c r="F47" s="434"/>
      <c r="G47" s="434"/>
      <c r="H47" s="434"/>
      <c r="I47" s="434"/>
      <c r="J47" s="434"/>
      <c r="K47" s="434"/>
    </row>
    <row r="48" spans="1:15">
      <c r="A48" s="434"/>
      <c r="B48" s="435"/>
      <c r="C48" s="435"/>
      <c r="D48" s="434"/>
      <c r="E48" s="434"/>
      <c r="F48" s="434"/>
      <c r="G48" s="434"/>
      <c r="H48" s="434"/>
      <c r="I48" s="434"/>
      <c r="J48" s="434"/>
      <c r="K48" s="434"/>
    </row>
    <row r="49" spans="1:14">
      <c r="A49" s="434"/>
      <c r="B49" s="435"/>
      <c r="C49" s="435"/>
      <c r="D49" s="434"/>
      <c r="E49" s="434"/>
      <c r="F49" s="434"/>
      <c r="G49" s="434"/>
      <c r="H49" s="434"/>
      <c r="I49" s="434"/>
      <c r="J49" s="434"/>
      <c r="K49" s="434"/>
    </row>
    <row r="50" spans="1:14">
      <c r="A50" s="434"/>
      <c r="B50" s="435"/>
      <c r="C50" s="435"/>
      <c r="D50" s="434"/>
      <c r="E50" s="434"/>
      <c r="F50" s="434"/>
      <c r="G50" s="434"/>
      <c r="H50" s="434"/>
      <c r="I50" s="434"/>
      <c r="J50" s="434"/>
      <c r="K50" s="434"/>
    </row>
    <row r="51" spans="1:14">
      <c r="A51" s="435"/>
      <c r="E51" s="75"/>
      <c r="H51" s="76"/>
      <c r="K51" s="75"/>
    </row>
    <row r="52" spans="1:14">
      <c r="A52" s="435"/>
      <c r="E52" s="75"/>
      <c r="F52" s="436"/>
      <c r="G52" s="436"/>
      <c r="H52" s="76"/>
      <c r="I52" s="436"/>
      <c r="J52" s="436"/>
      <c r="K52" s="75"/>
    </row>
    <row r="53" spans="1:14">
      <c r="A53" s="435"/>
      <c r="E53" s="75"/>
      <c r="F53" s="436"/>
      <c r="G53" s="436"/>
      <c r="H53" s="76"/>
      <c r="I53" s="436"/>
      <c r="J53" s="436"/>
      <c r="K53" s="75"/>
    </row>
    <row r="54" spans="1:14">
      <c r="A54" s="435"/>
      <c r="E54" s="75"/>
      <c r="F54" s="436"/>
      <c r="G54" s="436"/>
      <c r="H54" s="76"/>
      <c r="I54" s="436"/>
      <c r="J54" s="436"/>
      <c r="K54" s="75"/>
    </row>
    <row r="55" spans="1:14">
      <c r="A55" s="435"/>
      <c r="E55" s="75"/>
      <c r="F55" s="436"/>
      <c r="G55" s="436"/>
      <c r="H55" s="76"/>
      <c r="I55" s="436"/>
      <c r="J55" s="436"/>
      <c r="K55" s="75"/>
    </row>
    <row r="56" spans="1:14">
      <c r="A56" s="435"/>
      <c r="E56" s="75"/>
      <c r="F56" s="436"/>
      <c r="G56" s="436"/>
      <c r="H56" s="76"/>
      <c r="I56" s="436"/>
      <c r="J56" s="436"/>
      <c r="K56" s="75"/>
    </row>
    <row r="57" spans="1:14">
      <c r="K57" s="432"/>
    </row>
    <row r="58" spans="1:14">
      <c r="A58" s="433"/>
      <c r="B58" s="72"/>
      <c r="C58" s="72"/>
      <c r="D58" s="38"/>
      <c r="E58" s="73"/>
      <c r="F58" s="38"/>
      <c r="G58" s="38"/>
      <c r="H58" s="73"/>
      <c r="I58" s="38"/>
      <c r="J58" s="38"/>
      <c r="K58" s="395"/>
    </row>
    <row r="59" spans="1:14">
      <c r="K59" s="395"/>
      <c r="N59" s="395"/>
    </row>
    <row r="60" spans="1:14">
      <c r="A60" s="434"/>
      <c r="B60" s="435"/>
      <c r="C60" s="435"/>
      <c r="D60" s="434"/>
      <c r="E60" s="434"/>
      <c r="F60" s="434"/>
      <c r="G60" s="434"/>
      <c r="H60" s="434"/>
    </row>
    <row r="61" spans="1:14">
      <c r="A61" s="434"/>
      <c r="B61" s="435"/>
      <c r="C61" s="435"/>
      <c r="D61" s="434"/>
      <c r="E61" s="434"/>
      <c r="F61" s="434"/>
      <c r="G61" s="434"/>
      <c r="H61" s="434"/>
    </row>
    <row r="62" spans="1:14">
      <c r="A62" s="434"/>
      <c r="B62" s="435"/>
      <c r="C62" s="435"/>
      <c r="D62" s="434"/>
      <c r="E62" s="434"/>
      <c r="F62" s="434"/>
      <c r="G62" s="434"/>
      <c r="H62" s="434"/>
      <c r="I62" s="434"/>
      <c r="J62" s="434"/>
      <c r="K62" s="434"/>
      <c r="L62" s="434"/>
      <c r="M62" s="434"/>
      <c r="N62" s="434"/>
    </row>
    <row r="63" spans="1:14">
      <c r="A63" s="434"/>
      <c r="B63" s="435"/>
      <c r="C63" s="435"/>
      <c r="D63" s="434"/>
      <c r="E63" s="434"/>
      <c r="F63" s="435"/>
      <c r="G63" s="435"/>
      <c r="H63" s="435"/>
      <c r="I63" s="435"/>
      <c r="J63" s="435"/>
      <c r="K63" s="435"/>
      <c r="L63" s="435"/>
      <c r="M63" s="435"/>
      <c r="N63" s="435"/>
    </row>
    <row r="64" spans="1:14">
      <c r="A64" s="435"/>
      <c r="B64" s="436"/>
      <c r="C64" s="436"/>
      <c r="D64" s="437"/>
      <c r="E64" s="75"/>
      <c r="F64" s="437"/>
      <c r="G64" s="437"/>
      <c r="H64" s="75"/>
      <c r="I64" s="437"/>
      <c r="J64" s="437"/>
      <c r="K64" s="75"/>
      <c r="L64" s="436"/>
      <c r="M64" s="436"/>
      <c r="N64" s="75"/>
    </row>
    <row r="65" spans="1:14">
      <c r="A65" s="435"/>
      <c r="B65" s="436"/>
      <c r="C65" s="436"/>
      <c r="D65" s="436"/>
      <c r="E65" s="75"/>
      <c r="F65" s="437"/>
      <c r="G65" s="437"/>
      <c r="H65" s="75"/>
      <c r="I65" s="437"/>
      <c r="J65" s="437"/>
      <c r="K65" s="75"/>
      <c r="L65" s="436"/>
      <c r="M65" s="436"/>
      <c r="N65" s="75"/>
    </row>
    <row r="66" spans="1:14">
      <c r="A66" s="435"/>
      <c r="B66" s="436"/>
      <c r="C66" s="436"/>
      <c r="D66" s="436"/>
      <c r="E66" s="75"/>
      <c r="F66" s="437"/>
      <c r="G66" s="437"/>
      <c r="H66" s="75"/>
      <c r="I66" s="437"/>
      <c r="J66" s="437"/>
      <c r="K66" s="75"/>
      <c r="L66" s="436"/>
      <c r="M66" s="436"/>
      <c r="N66" s="75"/>
    </row>
    <row r="67" spans="1:14">
      <c r="A67" s="435"/>
      <c r="B67" s="436"/>
      <c r="C67" s="436"/>
      <c r="D67" s="436"/>
      <c r="E67" s="75"/>
      <c r="F67" s="437"/>
      <c r="G67" s="437"/>
      <c r="H67" s="75"/>
      <c r="I67" s="437"/>
      <c r="J67" s="437"/>
      <c r="K67" s="75"/>
      <c r="L67" s="437"/>
      <c r="M67" s="437"/>
      <c r="N67" s="75"/>
    </row>
    <row r="68" spans="1:14">
      <c r="A68" s="435"/>
      <c r="B68" s="436"/>
      <c r="C68" s="436"/>
      <c r="D68" s="436"/>
      <c r="E68" s="75"/>
      <c r="F68" s="437"/>
      <c r="G68" s="437"/>
      <c r="H68" s="75"/>
      <c r="I68" s="437"/>
      <c r="J68" s="437"/>
      <c r="K68" s="75"/>
      <c r="L68" s="437"/>
      <c r="M68" s="437"/>
      <c r="N68" s="75"/>
    </row>
    <row r="69" spans="1:14">
      <c r="A69" s="435"/>
      <c r="B69" s="436"/>
      <c r="C69" s="436"/>
      <c r="D69" s="436"/>
      <c r="E69" s="75"/>
      <c r="F69" s="437"/>
      <c r="G69" s="437"/>
      <c r="H69" s="75"/>
      <c r="I69" s="437"/>
      <c r="J69" s="437"/>
      <c r="K69" s="75"/>
      <c r="L69" s="437"/>
      <c r="M69" s="437"/>
      <c r="N69" s="75"/>
    </row>
    <row r="70" spans="1:14">
      <c r="A70" s="433"/>
      <c r="B70" s="72"/>
      <c r="C70" s="72"/>
      <c r="D70" s="38"/>
      <c r="E70" s="73"/>
      <c r="F70" s="38"/>
      <c r="G70" s="38"/>
      <c r="H70" s="73"/>
      <c r="I70" s="38"/>
      <c r="J70" s="38"/>
      <c r="K70" s="395"/>
      <c r="N70" s="432"/>
    </row>
    <row r="71" spans="1:14">
      <c r="A71" s="433"/>
      <c r="B71" s="72"/>
      <c r="C71" s="72"/>
      <c r="D71" s="38"/>
      <c r="E71" s="73"/>
      <c r="F71" s="38"/>
      <c r="G71" s="38"/>
      <c r="H71" s="73"/>
      <c r="I71" s="38"/>
      <c r="J71" s="38"/>
      <c r="K71" s="395"/>
    </row>
    <row r="72" spans="1:14">
      <c r="A72" s="433"/>
      <c r="B72" s="72"/>
      <c r="C72" s="72"/>
      <c r="D72" s="38"/>
      <c r="E72" s="73"/>
      <c r="F72" s="38"/>
      <c r="G72" s="38"/>
      <c r="H72" s="73"/>
      <c r="I72" s="38"/>
      <c r="J72" s="38"/>
      <c r="K72" s="73"/>
    </row>
    <row r="73" spans="1:14">
      <c r="N73" s="395"/>
    </row>
    <row r="74" spans="1:14">
      <c r="A74" s="434"/>
      <c r="B74" s="435"/>
      <c r="C74" s="435"/>
      <c r="D74" s="434"/>
      <c r="E74" s="434"/>
      <c r="F74" s="434"/>
      <c r="G74" s="434"/>
      <c r="H74" s="434"/>
      <c r="I74" s="434"/>
      <c r="J74" s="434"/>
      <c r="K74" s="434"/>
      <c r="L74" s="434"/>
      <c r="M74" s="434"/>
      <c r="N74" s="434"/>
    </row>
    <row r="75" spans="1:14">
      <c r="A75" s="434"/>
      <c r="B75" s="435"/>
      <c r="C75" s="435"/>
      <c r="D75" s="434"/>
      <c r="E75" s="434"/>
      <c r="F75" s="434"/>
      <c r="G75" s="434"/>
      <c r="H75" s="434"/>
      <c r="I75" s="434"/>
      <c r="J75" s="434"/>
      <c r="K75" s="434"/>
      <c r="L75" s="434"/>
      <c r="M75" s="434"/>
      <c r="N75" s="434"/>
    </row>
    <row r="76" spans="1:14">
      <c r="A76" s="434"/>
      <c r="B76" s="435"/>
      <c r="C76" s="435"/>
      <c r="D76" s="434"/>
      <c r="E76" s="434"/>
      <c r="F76" s="434"/>
      <c r="G76" s="434"/>
      <c r="H76" s="434"/>
      <c r="I76" s="434"/>
      <c r="J76" s="434"/>
      <c r="K76" s="434"/>
      <c r="L76" s="434"/>
      <c r="M76" s="434"/>
      <c r="N76" s="434"/>
    </row>
    <row r="77" spans="1:14">
      <c r="A77" s="434"/>
      <c r="B77" s="435"/>
      <c r="C77" s="435"/>
      <c r="D77" s="434"/>
      <c r="E77" s="434"/>
      <c r="F77" s="434"/>
      <c r="G77" s="434"/>
      <c r="H77" s="434"/>
      <c r="I77" s="434"/>
      <c r="J77" s="434"/>
      <c r="K77" s="434"/>
      <c r="L77" s="434"/>
      <c r="M77" s="434"/>
      <c r="N77" s="434"/>
    </row>
    <row r="78" spans="1:14">
      <c r="A78" s="434"/>
      <c r="B78" s="435"/>
      <c r="C78" s="435"/>
      <c r="D78" s="435"/>
      <c r="E78" s="435"/>
      <c r="F78" s="435"/>
      <c r="G78" s="435"/>
      <c r="H78" s="435"/>
      <c r="I78" s="435"/>
      <c r="J78" s="435"/>
      <c r="K78" s="435"/>
      <c r="L78" s="435"/>
      <c r="M78" s="435"/>
      <c r="N78" s="435"/>
    </row>
    <row r="79" spans="1:14">
      <c r="A79" s="435"/>
      <c r="D79" s="38"/>
      <c r="E79" s="73"/>
      <c r="F79" s="38"/>
      <c r="G79" s="38"/>
      <c r="H79" s="73"/>
      <c r="I79" s="436"/>
      <c r="J79" s="436"/>
      <c r="K79" s="436"/>
      <c r="L79" s="38"/>
      <c r="M79" s="38"/>
      <c r="N79" s="73"/>
    </row>
    <row r="80" spans="1:14">
      <c r="A80" s="435"/>
      <c r="D80" s="38"/>
      <c r="E80" s="73"/>
      <c r="F80" s="38"/>
      <c r="G80" s="38"/>
      <c r="H80" s="73"/>
      <c r="I80" s="38"/>
      <c r="J80" s="38"/>
      <c r="K80" s="73"/>
      <c r="L80" s="38"/>
      <c r="M80" s="38"/>
      <c r="N80" s="73"/>
    </row>
    <row r="81" spans="1:14">
      <c r="A81" s="435"/>
      <c r="D81" s="38"/>
      <c r="E81" s="73"/>
      <c r="F81" s="38"/>
      <c r="G81" s="38"/>
      <c r="H81" s="73"/>
      <c r="I81" s="38"/>
      <c r="J81" s="38"/>
      <c r="K81" s="73"/>
      <c r="L81" s="38"/>
      <c r="M81" s="38"/>
      <c r="N81" s="73"/>
    </row>
    <row r="82" spans="1:14">
      <c r="A82" s="435"/>
      <c r="D82" s="38"/>
      <c r="E82" s="73"/>
      <c r="F82" s="38"/>
      <c r="G82" s="38"/>
      <c r="H82" s="73"/>
      <c r="I82" s="38"/>
      <c r="J82" s="38"/>
      <c r="K82" s="73"/>
      <c r="L82" s="38"/>
      <c r="M82" s="38"/>
      <c r="N82" s="73"/>
    </row>
    <row r="83" spans="1:14">
      <c r="A83" s="435"/>
      <c r="D83" s="38"/>
      <c r="E83" s="73"/>
      <c r="F83" s="38"/>
      <c r="G83" s="38"/>
      <c r="H83" s="73"/>
      <c r="I83" s="38"/>
      <c r="J83" s="38"/>
      <c r="K83" s="73"/>
      <c r="L83" s="38"/>
      <c r="M83" s="38"/>
      <c r="N83" s="73"/>
    </row>
    <row r="84" spans="1:14">
      <c r="A84" s="435"/>
      <c r="D84" s="38"/>
      <c r="E84" s="73"/>
      <c r="F84" s="38"/>
      <c r="G84" s="38"/>
      <c r="H84" s="73"/>
      <c r="I84" s="38"/>
      <c r="J84" s="38"/>
      <c r="K84" s="73"/>
      <c r="L84" s="38"/>
      <c r="M84" s="38"/>
      <c r="N84" s="73"/>
    </row>
    <row r="85" spans="1:14">
      <c r="N85" s="432"/>
    </row>
    <row r="86" spans="1:14">
      <c r="A86" s="433"/>
      <c r="B86" s="72"/>
      <c r="C86" s="72"/>
      <c r="D86" s="38"/>
      <c r="E86" s="73"/>
      <c r="F86" s="38"/>
      <c r="G86" s="38"/>
      <c r="H86" s="73"/>
      <c r="I86" s="38"/>
      <c r="J86" s="38"/>
      <c r="K86" s="73"/>
    </row>
    <row r="87" spans="1:14">
      <c r="K87" s="395"/>
    </row>
    <row r="88" spans="1:14">
      <c r="A88" s="434"/>
      <c r="B88" s="435"/>
      <c r="C88" s="435"/>
      <c r="D88" s="434"/>
      <c r="E88" s="434"/>
      <c r="F88" s="434"/>
      <c r="G88" s="434"/>
      <c r="H88" s="434"/>
      <c r="I88" s="434"/>
      <c r="J88" s="434"/>
      <c r="K88" s="434"/>
    </row>
    <row r="89" spans="1:14">
      <c r="A89" s="434"/>
      <c r="B89" s="435"/>
      <c r="C89" s="435"/>
      <c r="D89" s="434"/>
      <c r="E89" s="434"/>
      <c r="F89" s="434"/>
      <c r="G89" s="434"/>
      <c r="H89" s="434"/>
      <c r="I89" s="434"/>
      <c r="J89" s="434"/>
      <c r="K89" s="434"/>
    </row>
    <row r="90" spans="1:14">
      <c r="A90" s="434"/>
      <c r="B90" s="435"/>
      <c r="C90" s="435"/>
      <c r="D90" s="434"/>
      <c r="E90" s="434"/>
      <c r="F90" s="434"/>
      <c r="G90" s="434"/>
      <c r="H90" s="434"/>
      <c r="I90" s="434"/>
      <c r="J90" s="434"/>
      <c r="K90" s="434"/>
    </row>
    <row r="91" spans="1:14">
      <c r="A91" s="434"/>
      <c r="B91" s="435"/>
      <c r="C91" s="435"/>
      <c r="D91" s="434"/>
      <c r="E91" s="434"/>
      <c r="F91" s="434"/>
      <c r="G91" s="434"/>
      <c r="H91" s="434"/>
      <c r="I91" s="434"/>
      <c r="J91" s="434"/>
      <c r="K91" s="434"/>
    </row>
    <row r="92" spans="1:14">
      <c r="A92" s="434"/>
      <c r="B92" s="435"/>
      <c r="C92" s="435"/>
      <c r="D92" s="435"/>
      <c r="E92" s="435"/>
      <c r="F92" s="435"/>
      <c r="G92" s="435"/>
      <c r="H92" s="435"/>
      <c r="I92" s="435"/>
      <c r="J92" s="435"/>
      <c r="K92" s="435"/>
    </row>
    <row r="93" spans="1:14">
      <c r="A93" s="435"/>
      <c r="E93" s="73"/>
      <c r="H93" s="73"/>
      <c r="K93" s="73"/>
    </row>
    <row r="94" spans="1:14">
      <c r="A94" s="435"/>
      <c r="E94" s="73"/>
      <c r="H94" s="73"/>
      <c r="K94" s="73"/>
    </row>
    <row r="95" spans="1:14">
      <c r="A95" s="435"/>
      <c r="E95" s="73"/>
      <c r="H95" s="73"/>
      <c r="K95" s="73"/>
    </row>
    <row r="96" spans="1:14">
      <c r="A96" s="435"/>
      <c r="E96" s="73"/>
      <c r="H96" s="73"/>
      <c r="K96" s="73"/>
    </row>
    <row r="97" spans="1:11">
      <c r="A97" s="435"/>
      <c r="E97" s="73"/>
      <c r="H97" s="73"/>
      <c r="K97" s="73"/>
    </row>
    <row r="98" spans="1:11">
      <c r="A98" s="435"/>
      <c r="E98" s="73"/>
      <c r="H98" s="73"/>
      <c r="K98" s="73"/>
    </row>
    <row r="99" spans="1:11">
      <c r="A99" s="435"/>
      <c r="K99" s="432"/>
    </row>
    <row r="100" spans="1:11">
      <c r="A100" s="435"/>
    </row>
    <row r="101" spans="1:11">
      <c r="K101" s="395"/>
    </row>
    <row r="102" spans="1:11">
      <c r="A102" s="434"/>
      <c r="B102" s="435"/>
      <c r="C102" s="435"/>
      <c r="D102" s="434"/>
      <c r="E102" s="434"/>
      <c r="F102" s="434"/>
      <c r="G102" s="434"/>
      <c r="H102" s="434"/>
      <c r="I102" s="434"/>
      <c r="J102" s="434"/>
      <c r="K102" s="434"/>
    </row>
    <row r="103" spans="1:11">
      <c r="A103" s="434"/>
      <c r="B103" s="435"/>
      <c r="C103" s="435"/>
      <c r="D103" s="434"/>
      <c r="E103" s="434"/>
      <c r="F103" s="434"/>
      <c r="G103" s="434"/>
      <c r="H103" s="434"/>
      <c r="I103" s="434"/>
      <c r="J103" s="434"/>
      <c r="K103" s="434"/>
    </row>
    <row r="104" spans="1:11">
      <c r="A104" s="434"/>
      <c r="B104" s="435"/>
      <c r="C104" s="435"/>
      <c r="D104" s="434"/>
      <c r="E104" s="434"/>
      <c r="F104" s="434"/>
      <c r="G104" s="434"/>
      <c r="H104" s="434"/>
      <c r="I104" s="434"/>
      <c r="J104" s="434"/>
      <c r="K104" s="434"/>
    </row>
    <row r="105" spans="1:11">
      <c r="A105" s="434"/>
      <c r="B105" s="435"/>
      <c r="C105" s="435"/>
      <c r="D105" s="434"/>
      <c r="E105" s="434"/>
      <c r="F105" s="434"/>
      <c r="G105" s="434"/>
      <c r="H105" s="434"/>
      <c r="I105" s="434"/>
      <c r="J105" s="434"/>
      <c r="K105" s="434"/>
    </row>
    <row r="106" spans="1:11">
      <c r="A106" s="434"/>
      <c r="B106" s="435"/>
      <c r="C106" s="435"/>
      <c r="D106" s="435"/>
      <c r="E106" s="435"/>
      <c r="F106" s="435"/>
      <c r="G106" s="435"/>
      <c r="H106" s="435"/>
      <c r="I106" s="435"/>
      <c r="J106" s="435"/>
      <c r="K106" s="435"/>
    </row>
    <row r="107" spans="1:11">
      <c r="A107" s="435"/>
      <c r="D107" s="38"/>
      <c r="E107" s="73"/>
      <c r="F107" s="38"/>
      <c r="G107" s="38"/>
      <c r="H107" s="73"/>
      <c r="I107" s="38"/>
      <c r="J107" s="38"/>
      <c r="K107" s="73"/>
    </row>
    <row r="108" spans="1:11">
      <c r="A108" s="435"/>
      <c r="D108" s="38"/>
      <c r="E108" s="73"/>
      <c r="F108" s="38"/>
      <c r="G108" s="38"/>
      <c r="H108" s="73"/>
      <c r="I108" s="38"/>
      <c r="J108" s="38"/>
      <c r="K108" s="73"/>
    </row>
    <row r="109" spans="1:11">
      <c r="A109" s="435"/>
      <c r="D109" s="38"/>
      <c r="E109" s="73"/>
      <c r="F109" s="38"/>
      <c r="G109" s="38"/>
      <c r="H109" s="73"/>
      <c r="I109" s="38"/>
      <c r="J109" s="38"/>
      <c r="K109" s="73"/>
    </row>
    <row r="110" spans="1:11">
      <c r="A110" s="435"/>
      <c r="D110" s="38"/>
      <c r="E110" s="73"/>
      <c r="F110" s="38"/>
      <c r="G110" s="38"/>
      <c r="H110" s="73"/>
      <c r="I110" s="38"/>
      <c r="J110" s="38"/>
      <c r="K110" s="73"/>
    </row>
    <row r="111" spans="1:11">
      <c r="A111" s="435"/>
      <c r="D111" s="38"/>
      <c r="E111" s="73"/>
      <c r="F111" s="38"/>
      <c r="G111" s="38"/>
      <c r="H111" s="73"/>
      <c r="I111" s="38"/>
      <c r="J111" s="38"/>
      <c r="K111" s="73"/>
    </row>
    <row r="112" spans="1:11">
      <c r="A112" s="435"/>
      <c r="D112" s="38"/>
      <c r="E112" s="73"/>
      <c r="F112" s="38"/>
      <c r="G112" s="38"/>
      <c r="H112" s="73"/>
      <c r="I112" s="38"/>
      <c r="J112" s="38"/>
      <c r="K112" s="73"/>
    </row>
    <row r="113" spans="1:14">
      <c r="K113" s="432"/>
    </row>
    <row r="114" spans="1:14">
      <c r="K114" s="395"/>
    </row>
    <row r="115" spans="1:14">
      <c r="N115" s="395"/>
    </row>
    <row r="116" spans="1:14">
      <c r="A116" s="434"/>
      <c r="B116" s="435"/>
      <c r="C116" s="435"/>
      <c r="D116" s="434"/>
      <c r="E116" s="434"/>
      <c r="F116" s="434"/>
      <c r="G116" s="434"/>
      <c r="H116" s="434"/>
    </row>
    <row r="117" spans="1:14">
      <c r="A117" s="434"/>
      <c r="B117" s="435"/>
      <c r="C117" s="435"/>
      <c r="D117" s="434"/>
      <c r="E117" s="434"/>
      <c r="F117" s="434"/>
      <c r="G117" s="434"/>
      <c r="H117" s="434"/>
    </row>
    <row r="118" spans="1:14">
      <c r="A118" s="434"/>
      <c r="B118" s="435"/>
      <c r="C118" s="435"/>
      <c r="D118" s="434"/>
      <c r="E118" s="434"/>
      <c r="F118" s="434"/>
      <c r="G118" s="434"/>
      <c r="H118" s="434"/>
      <c r="I118" s="434"/>
      <c r="J118" s="434"/>
      <c r="K118" s="434"/>
      <c r="L118" s="434"/>
      <c r="M118" s="434"/>
      <c r="N118" s="434"/>
    </row>
    <row r="119" spans="1:14">
      <c r="A119" s="434"/>
      <c r="B119" s="435"/>
      <c r="C119" s="435"/>
      <c r="D119" s="435"/>
      <c r="E119" s="435"/>
      <c r="F119" s="435"/>
      <c r="G119" s="435"/>
      <c r="H119" s="435"/>
      <c r="I119" s="435"/>
      <c r="J119" s="435"/>
      <c r="K119" s="435"/>
      <c r="L119" s="435"/>
      <c r="M119" s="435"/>
      <c r="N119" s="435"/>
    </row>
    <row r="120" spans="1:14">
      <c r="A120" s="435"/>
      <c r="B120" s="436"/>
      <c r="C120" s="436"/>
      <c r="D120" s="436"/>
      <c r="E120" s="73"/>
      <c r="F120" s="436"/>
      <c r="G120" s="436"/>
      <c r="H120" s="73"/>
      <c r="I120" s="436"/>
      <c r="J120" s="436"/>
      <c r="K120" s="73"/>
      <c r="L120" s="436"/>
      <c r="M120" s="436"/>
      <c r="N120" s="73"/>
    </row>
    <row r="121" spans="1:14">
      <c r="A121" s="435"/>
      <c r="B121" s="436"/>
      <c r="C121" s="436"/>
      <c r="D121" s="436"/>
      <c r="E121" s="73"/>
      <c r="F121" s="436"/>
      <c r="G121" s="436"/>
      <c r="H121" s="73"/>
      <c r="I121" s="436"/>
      <c r="J121" s="436"/>
      <c r="K121" s="73"/>
      <c r="L121" s="436"/>
      <c r="M121" s="436"/>
      <c r="N121" s="73"/>
    </row>
    <row r="122" spans="1:14">
      <c r="A122" s="435"/>
      <c r="B122" s="436"/>
      <c r="C122" s="436"/>
      <c r="D122" s="436"/>
      <c r="E122" s="73"/>
      <c r="F122" s="436"/>
      <c r="G122" s="436"/>
      <c r="H122" s="73"/>
      <c r="I122" s="436"/>
      <c r="J122" s="436"/>
      <c r="K122" s="73"/>
      <c r="L122" s="436"/>
      <c r="M122" s="436"/>
      <c r="N122" s="73"/>
    </row>
    <row r="123" spans="1:14">
      <c r="A123" s="435"/>
      <c r="B123" s="436"/>
      <c r="C123" s="436"/>
      <c r="D123" s="436"/>
      <c r="E123" s="73"/>
      <c r="F123" s="436"/>
      <c r="G123" s="436"/>
      <c r="H123" s="73"/>
      <c r="K123" s="73"/>
      <c r="L123" s="38"/>
      <c r="M123" s="38"/>
      <c r="N123" s="73"/>
    </row>
    <row r="124" spans="1:14">
      <c r="A124" s="435"/>
      <c r="D124" s="38"/>
      <c r="E124" s="73"/>
      <c r="F124" s="38"/>
      <c r="G124" s="38"/>
      <c r="H124" s="73"/>
      <c r="K124" s="73"/>
      <c r="L124" s="38"/>
      <c r="M124" s="38"/>
      <c r="N124" s="73"/>
    </row>
    <row r="125" spans="1:14">
      <c r="A125" s="435"/>
      <c r="D125" s="38"/>
      <c r="E125" s="73"/>
      <c r="F125" s="38"/>
      <c r="G125" s="38"/>
      <c r="H125" s="73"/>
      <c r="K125" s="73"/>
      <c r="L125" s="38"/>
      <c r="M125" s="38"/>
      <c r="N125" s="73"/>
    </row>
    <row r="126" spans="1:14">
      <c r="N126" s="432"/>
    </row>
    <row r="128" spans="1:14">
      <c r="H128" s="395"/>
    </row>
    <row r="129" spans="1:9">
      <c r="A129" s="434"/>
      <c r="B129" s="435"/>
      <c r="C129" s="435"/>
      <c r="D129" s="434"/>
      <c r="E129" s="434"/>
      <c r="F129" s="434"/>
      <c r="G129" s="434"/>
      <c r="H129" s="434"/>
    </row>
    <row r="130" spans="1:9">
      <c r="A130" s="434"/>
      <c r="B130" s="435"/>
      <c r="C130" s="435"/>
      <c r="D130" s="434"/>
      <c r="E130" s="434"/>
      <c r="F130" s="434"/>
      <c r="G130" s="434"/>
      <c r="H130" s="434"/>
    </row>
    <row r="131" spans="1:9">
      <c r="A131" s="434"/>
      <c r="B131" s="435"/>
      <c r="C131" s="435"/>
      <c r="D131" s="434"/>
      <c r="E131" s="434"/>
      <c r="F131" s="434"/>
      <c r="G131" s="434"/>
      <c r="H131" s="434"/>
    </row>
    <row r="132" spans="1:9">
      <c r="A132" s="434"/>
      <c r="B132" s="435"/>
      <c r="C132" s="435"/>
      <c r="D132" s="435"/>
      <c r="E132" s="435"/>
      <c r="F132" s="435"/>
      <c r="G132" s="435"/>
      <c r="H132" s="435"/>
    </row>
    <row r="133" spans="1:9">
      <c r="A133" s="435"/>
      <c r="D133" s="38"/>
      <c r="E133" s="73"/>
      <c r="F133" s="38"/>
      <c r="G133" s="38"/>
      <c r="H133" s="73"/>
    </row>
    <row r="134" spans="1:9">
      <c r="A134" s="434"/>
      <c r="B134" s="435"/>
      <c r="C134" s="435"/>
      <c r="D134" s="434"/>
      <c r="E134" s="434"/>
      <c r="F134" s="434"/>
      <c r="G134" s="434"/>
      <c r="H134" s="434"/>
      <c r="I134" s="434"/>
    </row>
    <row r="135" spans="1:9">
      <c r="A135" s="434"/>
      <c r="B135" s="435"/>
      <c r="C135" s="435"/>
      <c r="D135" s="434"/>
      <c r="E135" s="434"/>
      <c r="F135" s="434"/>
      <c r="G135" s="434"/>
      <c r="H135" s="434"/>
      <c r="I135" s="434"/>
    </row>
    <row r="136" spans="1:9">
      <c r="A136" s="434"/>
      <c r="B136" s="435"/>
      <c r="C136" s="435"/>
      <c r="D136" s="434"/>
      <c r="E136" s="434"/>
      <c r="F136" s="434"/>
      <c r="G136" s="434"/>
      <c r="H136" s="434"/>
      <c r="I136" s="434"/>
    </row>
    <row r="137" spans="1:9">
      <c r="A137" s="434"/>
      <c r="B137" s="435"/>
      <c r="C137" s="435"/>
      <c r="D137" s="434"/>
      <c r="E137" s="434"/>
      <c r="F137" s="434"/>
      <c r="G137" s="434"/>
      <c r="H137" s="434"/>
      <c r="I137" s="434"/>
    </row>
    <row r="138" spans="1:9">
      <c r="A138" s="434"/>
      <c r="B138" s="435"/>
      <c r="C138" s="435"/>
      <c r="D138" s="434"/>
      <c r="E138" s="434"/>
      <c r="F138" s="434"/>
      <c r="G138" s="434"/>
      <c r="H138" s="434"/>
      <c r="I138" s="434"/>
    </row>
    <row r="139" spans="1:9">
      <c r="A139" s="434"/>
      <c r="B139" s="435"/>
      <c r="C139" s="435"/>
      <c r="D139" s="434"/>
      <c r="E139" s="434"/>
      <c r="F139" s="434"/>
      <c r="G139" s="434"/>
      <c r="H139" s="434"/>
      <c r="I139" s="434"/>
    </row>
  </sheetData>
  <mergeCells count="49">
    <mergeCell ref="A42:C42"/>
    <mergeCell ref="A43:C43"/>
    <mergeCell ref="A34:A36"/>
    <mergeCell ref="B34:C34"/>
    <mergeCell ref="B35:C35"/>
    <mergeCell ref="B36:C36"/>
    <mergeCell ref="A37:A41"/>
    <mergeCell ref="B37:B38"/>
    <mergeCell ref="B39:B41"/>
    <mergeCell ref="A29:A31"/>
    <mergeCell ref="B29:C29"/>
    <mergeCell ref="B30:C30"/>
    <mergeCell ref="B31:C31"/>
    <mergeCell ref="A32:A33"/>
    <mergeCell ref="B32:C32"/>
    <mergeCell ref="B33:C33"/>
    <mergeCell ref="A21:A24"/>
    <mergeCell ref="B21:C21"/>
    <mergeCell ref="B22:C22"/>
    <mergeCell ref="B23:C23"/>
    <mergeCell ref="B24:C24"/>
    <mergeCell ref="A25:A28"/>
    <mergeCell ref="B25:C25"/>
    <mergeCell ref="B26:C26"/>
    <mergeCell ref="B27:C27"/>
    <mergeCell ref="B28:C28"/>
    <mergeCell ref="A14:A17"/>
    <mergeCell ref="B14:B16"/>
    <mergeCell ref="B17:C17"/>
    <mergeCell ref="A18:C18"/>
    <mergeCell ref="A19:A20"/>
    <mergeCell ref="B19:C19"/>
    <mergeCell ref="B20:C20"/>
    <mergeCell ref="A5:A8"/>
    <mergeCell ref="B5:B8"/>
    <mergeCell ref="B9:C9"/>
    <mergeCell ref="A10:A13"/>
    <mergeCell ref="B10:C10"/>
    <mergeCell ref="B11:C11"/>
    <mergeCell ref="B12:C12"/>
    <mergeCell ref="B13:C13"/>
    <mergeCell ref="L3:M3"/>
    <mergeCell ref="N3:O3"/>
    <mergeCell ref="A1:O1"/>
    <mergeCell ref="A3:C4"/>
    <mergeCell ref="D3:E3"/>
    <mergeCell ref="F3:G3"/>
    <mergeCell ref="H3:I3"/>
    <mergeCell ref="J3:K3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scale="86" fitToWidth="0" orientation="landscape" r:id="rId1"/>
  <headerFooter alignWithMargins="0"/>
  <rowBreaks count="1" manualBreakCount="1">
    <brk id="71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view="pageBreakPreview" zoomScaleNormal="75" zoomScaleSheetLayoutView="100" workbookViewId="0">
      <selection activeCell="E8" sqref="E8"/>
    </sheetView>
  </sheetViews>
  <sheetFormatPr defaultColWidth="9" defaultRowHeight="13.2"/>
  <cols>
    <col min="1" max="1" width="11.33203125" style="1" customWidth="1"/>
    <col min="2" max="10" width="8.77734375" style="1" customWidth="1"/>
    <col min="11" max="16384" width="9" style="1"/>
  </cols>
  <sheetData>
    <row r="1" spans="1:10" ht="19.2">
      <c r="A1" s="257" t="s">
        <v>71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0">
      <c r="A2" s="2" t="s">
        <v>41</v>
      </c>
      <c r="J2" s="6" t="s">
        <v>69</v>
      </c>
    </row>
    <row r="3" spans="1:10" ht="19.95" customHeight="1">
      <c r="A3" s="258" t="s">
        <v>5</v>
      </c>
      <c r="B3" s="258" t="s">
        <v>44</v>
      </c>
      <c r="C3" s="258"/>
      <c r="D3" s="258"/>
      <c r="E3" s="258" t="s">
        <v>48</v>
      </c>
      <c r="F3" s="258"/>
      <c r="G3" s="258"/>
      <c r="H3" s="258" t="s">
        <v>49</v>
      </c>
      <c r="I3" s="258"/>
      <c r="J3" s="258"/>
    </row>
    <row r="4" spans="1:10" ht="19.95" customHeight="1">
      <c r="A4" s="258"/>
      <c r="B4" s="3" t="s">
        <v>45</v>
      </c>
      <c r="C4" s="3" t="s">
        <v>46</v>
      </c>
      <c r="D4" s="3" t="s">
        <v>47</v>
      </c>
      <c r="E4" s="3" t="s">
        <v>45</v>
      </c>
      <c r="F4" s="3" t="s">
        <v>46</v>
      </c>
      <c r="G4" s="3" t="s">
        <v>47</v>
      </c>
      <c r="H4" s="3" t="s">
        <v>45</v>
      </c>
      <c r="I4" s="3" t="s">
        <v>46</v>
      </c>
      <c r="J4" s="3" t="s">
        <v>47</v>
      </c>
    </row>
    <row r="5" spans="1:10" ht="19.95" customHeight="1">
      <c r="A5" s="8" t="s">
        <v>104</v>
      </c>
      <c r="B5" s="9">
        <v>359</v>
      </c>
      <c r="C5" s="9">
        <v>278</v>
      </c>
      <c r="D5" s="10">
        <f t="shared" ref="D5:D15" si="0">C5/B5*100</f>
        <v>77.437325905292482</v>
      </c>
      <c r="E5" s="9">
        <v>166</v>
      </c>
      <c r="F5" s="9">
        <v>141</v>
      </c>
      <c r="G5" s="10">
        <f t="shared" ref="G5:G15" si="1">F5/E5*100</f>
        <v>84.939759036144579</v>
      </c>
      <c r="H5" s="9">
        <v>175</v>
      </c>
      <c r="I5" s="9">
        <v>151</v>
      </c>
      <c r="J5" s="10">
        <f t="shared" ref="J5:J15" si="2">I5/H5*100</f>
        <v>86.285714285714292</v>
      </c>
    </row>
    <row r="6" spans="1:10" ht="19.95" customHeight="1">
      <c r="A6" s="11" t="s">
        <v>105</v>
      </c>
      <c r="B6" s="12">
        <v>387</v>
      </c>
      <c r="C6" s="12">
        <v>323</v>
      </c>
      <c r="D6" s="13">
        <f t="shared" si="0"/>
        <v>83.462532299741596</v>
      </c>
      <c r="E6" s="12">
        <v>188</v>
      </c>
      <c r="F6" s="12">
        <v>163</v>
      </c>
      <c r="G6" s="13">
        <f t="shared" si="1"/>
        <v>86.702127659574472</v>
      </c>
      <c r="H6" s="12">
        <v>193</v>
      </c>
      <c r="I6" s="12">
        <v>162</v>
      </c>
      <c r="J6" s="13">
        <f t="shared" si="2"/>
        <v>83.937823834196891</v>
      </c>
    </row>
    <row r="7" spans="1:10" ht="19.95" customHeight="1">
      <c r="A7" s="11" t="s">
        <v>106</v>
      </c>
      <c r="B7" s="12">
        <v>364</v>
      </c>
      <c r="C7" s="12">
        <v>312</v>
      </c>
      <c r="D7" s="13">
        <f t="shared" si="0"/>
        <v>85.714285714285708</v>
      </c>
      <c r="E7" s="12">
        <v>184</v>
      </c>
      <c r="F7" s="12">
        <v>161</v>
      </c>
      <c r="G7" s="13">
        <f t="shared" si="1"/>
        <v>87.5</v>
      </c>
      <c r="H7" s="12">
        <v>182</v>
      </c>
      <c r="I7" s="12">
        <v>169</v>
      </c>
      <c r="J7" s="13">
        <f t="shared" si="2"/>
        <v>92.857142857142861</v>
      </c>
    </row>
    <row r="8" spans="1:10" ht="19.95" customHeight="1">
      <c r="A8" s="11" t="s">
        <v>107</v>
      </c>
      <c r="B8" s="12">
        <v>333</v>
      </c>
      <c r="C8" s="12">
        <v>279</v>
      </c>
      <c r="D8" s="13">
        <f t="shared" si="0"/>
        <v>83.78378378378379</v>
      </c>
      <c r="E8" s="12">
        <v>203</v>
      </c>
      <c r="F8" s="12">
        <v>184</v>
      </c>
      <c r="G8" s="13">
        <f t="shared" si="1"/>
        <v>90.64039408866995</v>
      </c>
      <c r="H8" s="12">
        <v>183</v>
      </c>
      <c r="I8" s="12">
        <v>165</v>
      </c>
      <c r="J8" s="13">
        <f t="shared" si="2"/>
        <v>90.163934426229503</v>
      </c>
    </row>
    <row r="9" spans="1:10" ht="19.95" customHeight="1">
      <c r="A9" s="11" t="s">
        <v>108</v>
      </c>
      <c r="B9" s="12">
        <v>313</v>
      </c>
      <c r="C9" s="12">
        <v>272</v>
      </c>
      <c r="D9" s="13">
        <f t="shared" si="0"/>
        <v>86.900958466453673</v>
      </c>
      <c r="E9" s="12">
        <v>178</v>
      </c>
      <c r="F9" s="12">
        <v>166</v>
      </c>
      <c r="G9" s="13">
        <f t="shared" si="1"/>
        <v>93.258426966292134</v>
      </c>
      <c r="H9" s="12">
        <v>196</v>
      </c>
      <c r="I9" s="12">
        <v>179</v>
      </c>
      <c r="J9" s="13">
        <f t="shared" si="2"/>
        <v>91.326530612244895</v>
      </c>
    </row>
    <row r="10" spans="1:10" ht="19.95" customHeight="1">
      <c r="A10" s="11" t="s">
        <v>120</v>
      </c>
      <c r="B10" s="12">
        <v>382</v>
      </c>
      <c r="C10" s="12">
        <v>346</v>
      </c>
      <c r="D10" s="13">
        <f t="shared" si="0"/>
        <v>90.575916230366488</v>
      </c>
      <c r="E10" s="12">
        <v>178</v>
      </c>
      <c r="F10" s="12">
        <v>154</v>
      </c>
      <c r="G10" s="13">
        <f t="shared" si="1"/>
        <v>86.516853932584269</v>
      </c>
      <c r="H10" s="12">
        <v>199</v>
      </c>
      <c r="I10" s="12">
        <v>187</v>
      </c>
      <c r="J10" s="13">
        <f t="shared" si="2"/>
        <v>93.969849246231149</v>
      </c>
    </row>
    <row r="11" spans="1:10" ht="19.95" customHeight="1">
      <c r="A11" s="11" t="s">
        <v>123</v>
      </c>
      <c r="B11" s="12">
        <v>399</v>
      </c>
      <c r="C11" s="12">
        <v>328</v>
      </c>
      <c r="D11" s="13">
        <f t="shared" si="0"/>
        <v>82.205513784461147</v>
      </c>
      <c r="E11" s="12">
        <v>204</v>
      </c>
      <c r="F11" s="12">
        <v>199</v>
      </c>
      <c r="G11" s="13">
        <f t="shared" si="1"/>
        <v>97.549019607843135</v>
      </c>
      <c r="H11" s="12">
        <v>171</v>
      </c>
      <c r="I11" s="12">
        <v>160</v>
      </c>
      <c r="J11" s="13">
        <f t="shared" si="2"/>
        <v>93.567251461988292</v>
      </c>
    </row>
    <row r="12" spans="1:10" ht="19.95" customHeight="1">
      <c r="A12" s="11" t="s">
        <v>97</v>
      </c>
      <c r="B12" s="12">
        <v>339</v>
      </c>
      <c r="C12" s="12">
        <v>306</v>
      </c>
      <c r="D12" s="13">
        <f t="shared" si="0"/>
        <v>90.265486725663706</v>
      </c>
      <c r="E12" s="12">
        <v>186</v>
      </c>
      <c r="F12" s="12">
        <v>167</v>
      </c>
      <c r="G12" s="13">
        <f t="shared" si="1"/>
        <v>89.784946236559136</v>
      </c>
      <c r="H12" s="12">
        <v>229</v>
      </c>
      <c r="I12" s="12">
        <v>209</v>
      </c>
      <c r="J12" s="13">
        <f t="shared" si="2"/>
        <v>91.266375545851531</v>
      </c>
    </row>
    <row r="13" spans="1:10" ht="19.95" customHeight="1">
      <c r="A13" s="11" t="s">
        <v>98</v>
      </c>
      <c r="B13" s="12">
        <v>320</v>
      </c>
      <c r="C13" s="12">
        <v>302</v>
      </c>
      <c r="D13" s="13">
        <f t="shared" si="0"/>
        <v>94.375</v>
      </c>
      <c r="E13" s="12">
        <v>164</v>
      </c>
      <c r="F13" s="12">
        <v>159</v>
      </c>
      <c r="G13" s="13">
        <f t="shared" si="1"/>
        <v>96.951219512195124</v>
      </c>
      <c r="H13" s="12">
        <v>189</v>
      </c>
      <c r="I13" s="12">
        <v>183</v>
      </c>
      <c r="J13" s="13">
        <f t="shared" si="2"/>
        <v>96.825396825396822</v>
      </c>
    </row>
    <row r="14" spans="1:10" ht="19.95" customHeight="1">
      <c r="A14" s="11" t="s">
        <v>99</v>
      </c>
      <c r="B14" s="12">
        <v>334</v>
      </c>
      <c r="C14" s="12">
        <v>306</v>
      </c>
      <c r="D14" s="13">
        <f t="shared" si="0"/>
        <v>91.616766467065872</v>
      </c>
      <c r="E14" s="12">
        <v>176</v>
      </c>
      <c r="F14" s="12">
        <v>164</v>
      </c>
      <c r="G14" s="13">
        <f t="shared" si="1"/>
        <v>93.181818181818173</v>
      </c>
      <c r="H14" s="12">
        <v>201</v>
      </c>
      <c r="I14" s="12">
        <v>192</v>
      </c>
      <c r="J14" s="13">
        <f t="shared" si="2"/>
        <v>95.522388059701484</v>
      </c>
    </row>
    <row r="15" spans="1:10" ht="19.95" customHeight="1">
      <c r="A15" s="14" t="s">
        <v>100</v>
      </c>
      <c r="B15" s="15">
        <v>329</v>
      </c>
      <c r="C15" s="15">
        <v>305</v>
      </c>
      <c r="D15" s="16">
        <f t="shared" si="0"/>
        <v>92.705167173252278</v>
      </c>
      <c r="E15" s="15">
        <v>170</v>
      </c>
      <c r="F15" s="15">
        <v>155</v>
      </c>
      <c r="G15" s="16">
        <f t="shared" si="1"/>
        <v>91.17647058823529</v>
      </c>
      <c r="H15" s="15">
        <v>182</v>
      </c>
      <c r="I15" s="15">
        <v>160</v>
      </c>
      <c r="J15" s="16">
        <f t="shared" si="2"/>
        <v>87.912087912087912</v>
      </c>
    </row>
    <row r="16" spans="1:10" ht="19.95" customHeight="1">
      <c r="J16" s="6" t="s">
        <v>92</v>
      </c>
    </row>
  </sheetData>
  <mergeCells count="5">
    <mergeCell ref="A1:J1"/>
    <mergeCell ref="A3:A4"/>
    <mergeCell ref="B3:D3"/>
    <mergeCell ref="E3:G3"/>
    <mergeCell ref="H3:J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1"/>
  <sheetViews>
    <sheetView view="pageBreakPreview" zoomScaleNormal="75" zoomScaleSheetLayoutView="100" workbookViewId="0">
      <selection activeCell="A20" sqref="A20"/>
    </sheetView>
  </sheetViews>
  <sheetFormatPr defaultColWidth="9" defaultRowHeight="13.2"/>
  <cols>
    <col min="1" max="1" width="12.21875" style="1" customWidth="1"/>
    <col min="2" max="3" width="7.77734375" style="1" customWidth="1"/>
    <col min="4" max="7" width="9.33203125" style="1" customWidth="1"/>
    <col min="8" max="9" width="6.33203125" style="1" customWidth="1"/>
    <col min="10" max="10" width="8.6640625" style="1" customWidth="1"/>
    <col min="11" max="16384" width="9" style="1"/>
  </cols>
  <sheetData>
    <row r="1" spans="1:11" ht="14.4">
      <c r="A1" s="80"/>
    </row>
    <row r="2" spans="1:11" ht="19.2">
      <c r="A2" s="257" t="s">
        <v>72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1" ht="13.5" customHeight="1">
      <c r="A3" s="34"/>
      <c r="B3" s="34"/>
      <c r="C3" s="34"/>
      <c r="D3" s="34"/>
      <c r="E3" s="34"/>
      <c r="F3" s="34"/>
      <c r="G3" s="34"/>
      <c r="H3" s="34"/>
      <c r="I3" s="34"/>
      <c r="J3" s="81" t="s">
        <v>74</v>
      </c>
    </row>
    <row r="4" spans="1:11" ht="13.5" customHeight="1">
      <c r="A4" s="258" t="s">
        <v>5</v>
      </c>
      <c r="B4" s="277" t="s">
        <v>68</v>
      </c>
      <c r="C4" s="271" t="s">
        <v>67</v>
      </c>
      <c r="D4" s="272"/>
      <c r="E4" s="272"/>
      <c r="F4" s="272"/>
      <c r="G4" s="272"/>
      <c r="H4" s="272"/>
      <c r="I4" s="272"/>
      <c r="J4" s="259" t="s">
        <v>58</v>
      </c>
    </row>
    <row r="5" spans="1:11">
      <c r="A5" s="258"/>
      <c r="B5" s="258"/>
      <c r="C5" s="273" t="s">
        <v>66</v>
      </c>
      <c r="D5" s="23" t="s">
        <v>50</v>
      </c>
      <c r="E5" s="23" t="s">
        <v>52</v>
      </c>
      <c r="F5" s="23" t="s">
        <v>54</v>
      </c>
      <c r="G5" s="23" t="s">
        <v>56</v>
      </c>
      <c r="H5" s="273" t="s">
        <v>59</v>
      </c>
      <c r="I5" s="275" t="s">
        <v>60</v>
      </c>
      <c r="J5" s="258"/>
    </row>
    <row r="6" spans="1:11">
      <c r="A6" s="258"/>
      <c r="B6" s="258"/>
      <c r="C6" s="274"/>
      <c r="D6" s="82" t="s">
        <v>51</v>
      </c>
      <c r="E6" s="82" t="s">
        <v>53</v>
      </c>
      <c r="F6" s="82" t="s">
        <v>55</v>
      </c>
      <c r="G6" s="82" t="s">
        <v>57</v>
      </c>
      <c r="H6" s="274"/>
      <c r="I6" s="276"/>
      <c r="J6" s="258"/>
    </row>
    <row r="7" spans="1:11" ht="20.100000000000001" customHeight="1">
      <c r="A7" s="4" t="s">
        <v>104</v>
      </c>
      <c r="B7" s="5">
        <v>200</v>
      </c>
      <c r="C7" s="5">
        <f>SUM(D7:I7)</f>
        <v>200</v>
      </c>
      <c r="D7" s="5">
        <v>168</v>
      </c>
      <c r="E7" s="5">
        <v>20</v>
      </c>
      <c r="F7" s="5">
        <v>4</v>
      </c>
      <c r="G7" s="5">
        <v>5</v>
      </c>
      <c r="H7" s="5">
        <v>3</v>
      </c>
      <c r="I7" s="5">
        <v>0</v>
      </c>
      <c r="J7" s="5">
        <v>3</v>
      </c>
      <c r="K7" s="83"/>
    </row>
    <row r="8" spans="1:11" ht="20.100000000000001" customHeight="1">
      <c r="A8" s="4" t="s">
        <v>105</v>
      </c>
      <c r="B8" s="5">
        <v>196</v>
      </c>
      <c r="C8" s="5">
        <f>SUM(D8:I8)</f>
        <v>196</v>
      </c>
      <c r="D8" s="5">
        <v>169</v>
      </c>
      <c r="E8" s="5">
        <v>22</v>
      </c>
      <c r="F8" s="5">
        <v>3</v>
      </c>
      <c r="G8" s="5">
        <v>2</v>
      </c>
      <c r="H8" s="5">
        <v>0</v>
      </c>
      <c r="I8" s="5">
        <v>0</v>
      </c>
      <c r="J8" s="5">
        <v>5</v>
      </c>
    </row>
    <row r="9" spans="1:11" ht="20.100000000000001" customHeight="1">
      <c r="A9" s="4" t="s">
        <v>106</v>
      </c>
      <c r="B9" s="5">
        <v>160</v>
      </c>
      <c r="C9" s="5">
        <f>SUM(D9:I9)</f>
        <v>160</v>
      </c>
      <c r="D9" s="5">
        <v>144</v>
      </c>
      <c r="E9" s="5">
        <v>16</v>
      </c>
      <c r="F9" s="5">
        <v>0</v>
      </c>
      <c r="G9" s="5">
        <v>0</v>
      </c>
      <c r="H9" s="5">
        <v>0</v>
      </c>
      <c r="I9" s="5">
        <v>0</v>
      </c>
      <c r="J9" s="5">
        <v>10</v>
      </c>
    </row>
    <row r="10" spans="1:11" ht="20.100000000000001" customHeight="1">
      <c r="A10" s="4" t="s">
        <v>107</v>
      </c>
      <c r="B10" s="5">
        <v>176</v>
      </c>
      <c r="C10" s="5">
        <f>SUM(D10:I10)</f>
        <v>175</v>
      </c>
      <c r="D10" s="5">
        <v>161</v>
      </c>
      <c r="E10" s="5">
        <v>12</v>
      </c>
      <c r="F10" s="5">
        <v>2</v>
      </c>
      <c r="G10" s="5">
        <v>0</v>
      </c>
      <c r="H10" s="5">
        <v>0</v>
      </c>
      <c r="I10" s="5">
        <v>0</v>
      </c>
      <c r="J10" s="5">
        <v>3</v>
      </c>
    </row>
    <row r="11" spans="1:11" ht="20.100000000000001" customHeight="1">
      <c r="A11" s="4" t="s">
        <v>108</v>
      </c>
      <c r="B11" s="5">
        <v>175</v>
      </c>
      <c r="C11" s="5">
        <f>SUM(D11:I11)</f>
        <v>175</v>
      </c>
      <c r="D11" s="5">
        <v>161</v>
      </c>
      <c r="E11" s="5">
        <v>11</v>
      </c>
      <c r="F11" s="5">
        <v>3</v>
      </c>
      <c r="G11" s="5">
        <v>0</v>
      </c>
      <c r="H11" s="5">
        <v>0</v>
      </c>
      <c r="I11" s="5">
        <v>0</v>
      </c>
      <c r="J11" s="5">
        <v>5</v>
      </c>
    </row>
    <row r="12" spans="1:11" ht="20.100000000000001" customHeight="1">
      <c r="A12" s="4" t="s">
        <v>120</v>
      </c>
      <c r="B12" s="5">
        <v>189</v>
      </c>
      <c r="C12" s="5">
        <v>189</v>
      </c>
      <c r="D12" s="5">
        <v>168</v>
      </c>
      <c r="E12" s="5">
        <v>19</v>
      </c>
      <c r="F12" s="5">
        <v>1</v>
      </c>
      <c r="G12" s="5">
        <v>1</v>
      </c>
      <c r="H12" s="5">
        <v>0</v>
      </c>
      <c r="I12" s="5">
        <v>0</v>
      </c>
      <c r="J12" s="5">
        <v>2</v>
      </c>
    </row>
    <row r="13" spans="1:11" ht="20.100000000000001" customHeight="1">
      <c r="A13" s="4" t="s">
        <v>123</v>
      </c>
      <c r="B13" s="5">
        <v>163</v>
      </c>
      <c r="C13" s="5">
        <v>163</v>
      </c>
      <c r="D13" s="5">
        <v>149</v>
      </c>
      <c r="E13" s="5">
        <v>14</v>
      </c>
      <c r="F13" s="5">
        <v>0</v>
      </c>
      <c r="G13" s="5">
        <v>0</v>
      </c>
      <c r="H13" s="5">
        <v>0</v>
      </c>
      <c r="I13" s="5">
        <v>0</v>
      </c>
      <c r="J13" s="5">
        <v>1</v>
      </c>
    </row>
    <row r="14" spans="1:11" ht="20.100000000000001" customHeight="1">
      <c r="A14" s="4" t="s">
        <v>97</v>
      </c>
      <c r="B14" s="5">
        <v>148</v>
      </c>
      <c r="C14" s="5">
        <v>148</v>
      </c>
      <c r="D14" s="5">
        <v>136</v>
      </c>
      <c r="E14" s="5">
        <v>11</v>
      </c>
      <c r="F14" s="5">
        <v>0</v>
      </c>
      <c r="G14" s="5">
        <v>1</v>
      </c>
      <c r="H14" s="5">
        <v>0</v>
      </c>
      <c r="I14" s="5">
        <v>0</v>
      </c>
      <c r="J14" s="5">
        <v>1</v>
      </c>
    </row>
    <row r="15" spans="1:11" ht="20.100000000000001" customHeight="1">
      <c r="A15" s="4" t="s">
        <v>98</v>
      </c>
      <c r="B15" s="5">
        <v>154</v>
      </c>
      <c r="C15" s="5">
        <v>154</v>
      </c>
      <c r="D15" s="5">
        <v>145</v>
      </c>
      <c r="E15" s="5">
        <v>6</v>
      </c>
      <c r="F15" s="5">
        <v>3</v>
      </c>
      <c r="G15" s="5">
        <v>0</v>
      </c>
      <c r="H15" s="5">
        <v>0</v>
      </c>
      <c r="I15" s="5">
        <v>0</v>
      </c>
      <c r="J15" s="5">
        <v>3</v>
      </c>
    </row>
    <row r="16" spans="1:11" ht="20.100000000000001" customHeight="1">
      <c r="A16" s="4" t="s">
        <v>99</v>
      </c>
      <c r="B16" s="5">
        <v>159</v>
      </c>
      <c r="C16" s="5">
        <v>159</v>
      </c>
      <c r="D16" s="5">
        <v>145</v>
      </c>
      <c r="E16" s="5">
        <v>10</v>
      </c>
      <c r="F16" s="5">
        <v>2</v>
      </c>
      <c r="G16" s="5">
        <v>2</v>
      </c>
      <c r="H16" s="5">
        <v>0</v>
      </c>
      <c r="I16" s="5">
        <v>0</v>
      </c>
      <c r="J16" s="5">
        <v>2</v>
      </c>
    </row>
    <row r="17" spans="1:10" ht="20.100000000000001" customHeight="1">
      <c r="A17" s="4" t="s">
        <v>100</v>
      </c>
      <c r="B17" s="5">
        <v>141</v>
      </c>
      <c r="C17" s="5">
        <v>141</v>
      </c>
      <c r="D17" s="5">
        <v>126</v>
      </c>
      <c r="E17" s="5">
        <v>11</v>
      </c>
      <c r="F17" s="5">
        <v>2</v>
      </c>
      <c r="G17" s="5">
        <v>1</v>
      </c>
      <c r="H17" s="5">
        <v>0</v>
      </c>
      <c r="I17" s="5">
        <v>1</v>
      </c>
      <c r="J17" s="5">
        <v>3</v>
      </c>
    </row>
    <row r="18" spans="1:10" ht="18" customHeight="1">
      <c r="J18" s="6" t="s">
        <v>92</v>
      </c>
    </row>
    <row r="19" spans="1:10" s="85" customFormat="1" ht="18" customHeight="1">
      <c r="A19" s="84" t="s">
        <v>277</v>
      </c>
    </row>
    <row r="20" spans="1:10" s="85" customFormat="1" ht="18" customHeight="1">
      <c r="A20" s="84" t="s">
        <v>278</v>
      </c>
    </row>
    <row r="21" spans="1:10" ht="18" customHeight="1">
      <c r="A21" s="1" t="s">
        <v>94</v>
      </c>
    </row>
  </sheetData>
  <mergeCells count="8">
    <mergeCell ref="C4:I4"/>
    <mergeCell ref="J4:J6"/>
    <mergeCell ref="A2:J2"/>
    <mergeCell ref="H5:H6"/>
    <mergeCell ref="I5:I6"/>
    <mergeCell ref="C5:C6"/>
    <mergeCell ref="A4:A6"/>
    <mergeCell ref="B4:B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D63D-D6E0-49A2-AEC6-6E886EB04F20}">
  <dimension ref="A1:G20"/>
  <sheetViews>
    <sheetView view="pageBreakPreview" zoomScaleNormal="60" zoomScaleSheetLayoutView="100"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D10" sqref="D10"/>
    </sheetView>
  </sheetViews>
  <sheetFormatPr defaultColWidth="9" defaultRowHeight="13.2"/>
  <cols>
    <col min="1" max="1" width="12.44140625" style="1" customWidth="1"/>
    <col min="2" max="7" width="12.33203125" style="1" customWidth="1"/>
    <col min="8" max="256" width="9" style="1"/>
    <col min="257" max="257" width="11.77734375" style="1" customWidth="1"/>
    <col min="258" max="263" width="19.109375" style="1" customWidth="1"/>
    <col min="264" max="512" width="9" style="1"/>
    <col min="513" max="513" width="11.77734375" style="1" customWidth="1"/>
    <col min="514" max="519" width="19.109375" style="1" customWidth="1"/>
    <col min="520" max="768" width="9" style="1"/>
    <col min="769" max="769" width="11.77734375" style="1" customWidth="1"/>
    <col min="770" max="775" width="19.109375" style="1" customWidth="1"/>
    <col min="776" max="1024" width="9" style="1"/>
    <col min="1025" max="1025" width="11.77734375" style="1" customWidth="1"/>
    <col min="1026" max="1031" width="19.109375" style="1" customWidth="1"/>
    <col min="1032" max="1280" width="9" style="1"/>
    <col min="1281" max="1281" width="11.77734375" style="1" customWidth="1"/>
    <col min="1282" max="1287" width="19.109375" style="1" customWidth="1"/>
    <col min="1288" max="1536" width="9" style="1"/>
    <col min="1537" max="1537" width="11.77734375" style="1" customWidth="1"/>
    <col min="1538" max="1543" width="19.109375" style="1" customWidth="1"/>
    <col min="1544" max="1792" width="9" style="1"/>
    <col min="1793" max="1793" width="11.77734375" style="1" customWidth="1"/>
    <col min="1794" max="1799" width="19.109375" style="1" customWidth="1"/>
    <col min="1800" max="2048" width="9" style="1"/>
    <col min="2049" max="2049" width="11.77734375" style="1" customWidth="1"/>
    <col min="2050" max="2055" width="19.109375" style="1" customWidth="1"/>
    <col min="2056" max="2304" width="9" style="1"/>
    <col min="2305" max="2305" width="11.77734375" style="1" customWidth="1"/>
    <col min="2306" max="2311" width="19.109375" style="1" customWidth="1"/>
    <col min="2312" max="2560" width="9" style="1"/>
    <col min="2561" max="2561" width="11.77734375" style="1" customWidth="1"/>
    <col min="2562" max="2567" width="19.109375" style="1" customWidth="1"/>
    <col min="2568" max="2816" width="9" style="1"/>
    <col min="2817" max="2817" width="11.77734375" style="1" customWidth="1"/>
    <col min="2818" max="2823" width="19.109375" style="1" customWidth="1"/>
    <col min="2824" max="3072" width="9" style="1"/>
    <col min="3073" max="3073" width="11.77734375" style="1" customWidth="1"/>
    <col min="3074" max="3079" width="19.109375" style="1" customWidth="1"/>
    <col min="3080" max="3328" width="9" style="1"/>
    <col min="3329" max="3329" width="11.77734375" style="1" customWidth="1"/>
    <col min="3330" max="3335" width="19.109375" style="1" customWidth="1"/>
    <col min="3336" max="3584" width="9" style="1"/>
    <col min="3585" max="3585" width="11.77734375" style="1" customWidth="1"/>
    <col min="3586" max="3591" width="19.109375" style="1" customWidth="1"/>
    <col min="3592" max="3840" width="9" style="1"/>
    <col min="3841" max="3841" width="11.77734375" style="1" customWidth="1"/>
    <col min="3842" max="3847" width="19.109375" style="1" customWidth="1"/>
    <col min="3848" max="4096" width="9" style="1"/>
    <col min="4097" max="4097" width="11.77734375" style="1" customWidth="1"/>
    <col min="4098" max="4103" width="19.109375" style="1" customWidth="1"/>
    <col min="4104" max="4352" width="9" style="1"/>
    <col min="4353" max="4353" width="11.77734375" style="1" customWidth="1"/>
    <col min="4354" max="4359" width="19.109375" style="1" customWidth="1"/>
    <col min="4360" max="4608" width="9" style="1"/>
    <col min="4609" max="4609" width="11.77734375" style="1" customWidth="1"/>
    <col min="4610" max="4615" width="19.109375" style="1" customWidth="1"/>
    <col min="4616" max="4864" width="9" style="1"/>
    <col min="4865" max="4865" width="11.77734375" style="1" customWidth="1"/>
    <col min="4866" max="4871" width="19.109375" style="1" customWidth="1"/>
    <col min="4872" max="5120" width="9" style="1"/>
    <col min="5121" max="5121" width="11.77734375" style="1" customWidth="1"/>
    <col min="5122" max="5127" width="19.109375" style="1" customWidth="1"/>
    <col min="5128" max="5376" width="9" style="1"/>
    <col min="5377" max="5377" width="11.77734375" style="1" customWidth="1"/>
    <col min="5378" max="5383" width="19.109375" style="1" customWidth="1"/>
    <col min="5384" max="5632" width="9" style="1"/>
    <col min="5633" max="5633" width="11.77734375" style="1" customWidth="1"/>
    <col min="5634" max="5639" width="19.109375" style="1" customWidth="1"/>
    <col min="5640" max="5888" width="9" style="1"/>
    <col min="5889" max="5889" width="11.77734375" style="1" customWidth="1"/>
    <col min="5890" max="5895" width="19.109375" style="1" customWidth="1"/>
    <col min="5896" max="6144" width="9" style="1"/>
    <col min="6145" max="6145" width="11.77734375" style="1" customWidth="1"/>
    <col min="6146" max="6151" width="19.109375" style="1" customWidth="1"/>
    <col min="6152" max="6400" width="9" style="1"/>
    <col min="6401" max="6401" width="11.77734375" style="1" customWidth="1"/>
    <col min="6402" max="6407" width="19.109375" style="1" customWidth="1"/>
    <col min="6408" max="6656" width="9" style="1"/>
    <col min="6657" max="6657" width="11.77734375" style="1" customWidth="1"/>
    <col min="6658" max="6663" width="19.109375" style="1" customWidth="1"/>
    <col min="6664" max="6912" width="9" style="1"/>
    <col min="6913" max="6913" width="11.77734375" style="1" customWidth="1"/>
    <col min="6914" max="6919" width="19.109375" style="1" customWidth="1"/>
    <col min="6920" max="7168" width="9" style="1"/>
    <col min="7169" max="7169" width="11.77734375" style="1" customWidth="1"/>
    <col min="7170" max="7175" width="19.109375" style="1" customWidth="1"/>
    <col min="7176" max="7424" width="9" style="1"/>
    <col min="7425" max="7425" width="11.77734375" style="1" customWidth="1"/>
    <col min="7426" max="7431" width="19.109375" style="1" customWidth="1"/>
    <col min="7432" max="7680" width="9" style="1"/>
    <col min="7681" max="7681" width="11.77734375" style="1" customWidth="1"/>
    <col min="7682" max="7687" width="19.109375" style="1" customWidth="1"/>
    <col min="7688" max="7936" width="9" style="1"/>
    <col min="7937" max="7937" width="11.77734375" style="1" customWidth="1"/>
    <col min="7938" max="7943" width="19.109375" style="1" customWidth="1"/>
    <col min="7944" max="8192" width="9" style="1"/>
    <col min="8193" max="8193" width="11.77734375" style="1" customWidth="1"/>
    <col min="8194" max="8199" width="19.109375" style="1" customWidth="1"/>
    <col min="8200" max="8448" width="9" style="1"/>
    <col min="8449" max="8449" width="11.77734375" style="1" customWidth="1"/>
    <col min="8450" max="8455" width="19.109375" style="1" customWidth="1"/>
    <col min="8456" max="8704" width="9" style="1"/>
    <col min="8705" max="8705" width="11.77734375" style="1" customWidth="1"/>
    <col min="8706" max="8711" width="19.109375" style="1" customWidth="1"/>
    <col min="8712" max="8960" width="9" style="1"/>
    <col min="8961" max="8961" width="11.77734375" style="1" customWidth="1"/>
    <col min="8962" max="8967" width="19.109375" style="1" customWidth="1"/>
    <col min="8968" max="9216" width="9" style="1"/>
    <col min="9217" max="9217" width="11.77734375" style="1" customWidth="1"/>
    <col min="9218" max="9223" width="19.109375" style="1" customWidth="1"/>
    <col min="9224" max="9472" width="9" style="1"/>
    <col min="9473" max="9473" width="11.77734375" style="1" customWidth="1"/>
    <col min="9474" max="9479" width="19.109375" style="1" customWidth="1"/>
    <col min="9480" max="9728" width="9" style="1"/>
    <col min="9729" max="9729" width="11.77734375" style="1" customWidth="1"/>
    <col min="9730" max="9735" width="19.109375" style="1" customWidth="1"/>
    <col min="9736" max="9984" width="9" style="1"/>
    <col min="9985" max="9985" width="11.77734375" style="1" customWidth="1"/>
    <col min="9986" max="9991" width="19.109375" style="1" customWidth="1"/>
    <col min="9992" max="10240" width="9" style="1"/>
    <col min="10241" max="10241" width="11.77734375" style="1" customWidth="1"/>
    <col min="10242" max="10247" width="19.109375" style="1" customWidth="1"/>
    <col min="10248" max="10496" width="9" style="1"/>
    <col min="10497" max="10497" width="11.77734375" style="1" customWidth="1"/>
    <col min="10498" max="10503" width="19.109375" style="1" customWidth="1"/>
    <col min="10504" max="10752" width="9" style="1"/>
    <col min="10753" max="10753" width="11.77734375" style="1" customWidth="1"/>
    <col min="10754" max="10759" width="19.109375" style="1" customWidth="1"/>
    <col min="10760" max="11008" width="9" style="1"/>
    <col min="11009" max="11009" width="11.77734375" style="1" customWidth="1"/>
    <col min="11010" max="11015" width="19.109375" style="1" customWidth="1"/>
    <col min="11016" max="11264" width="9" style="1"/>
    <col min="11265" max="11265" width="11.77734375" style="1" customWidth="1"/>
    <col min="11266" max="11271" width="19.109375" style="1" customWidth="1"/>
    <col min="11272" max="11520" width="9" style="1"/>
    <col min="11521" max="11521" width="11.77734375" style="1" customWidth="1"/>
    <col min="11522" max="11527" width="19.109375" style="1" customWidth="1"/>
    <col min="11528" max="11776" width="9" style="1"/>
    <col min="11777" max="11777" width="11.77734375" style="1" customWidth="1"/>
    <col min="11778" max="11783" width="19.109375" style="1" customWidth="1"/>
    <col min="11784" max="12032" width="9" style="1"/>
    <col min="12033" max="12033" width="11.77734375" style="1" customWidth="1"/>
    <col min="12034" max="12039" width="19.109375" style="1" customWidth="1"/>
    <col min="12040" max="12288" width="9" style="1"/>
    <col min="12289" max="12289" width="11.77734375" style="1" customWidth="1"/>
    <col min="12290" max="12295" width="19.109375" style="1" customWidth="1"/>
    <col min="12296" max="12544" width="9" style="1"/>
    <col min="12545" max="12545" width="11.77734375" style="1" customWidth="1"/>
    <col min="12546" max="12551" width="19.109375" style="1" customWidth="1"/>
    <col min="12552" max="12800" width="9" style="1"/>
    <col min="12801" max="12801" width="11.77734375" style="1" customWidth="1"/>
    <col min="12802" max="12807" width="19.109375" style="1" customWidth="1"/>
    <col min="12808" max="13056" width="9" style="1"/>
    <col min="13057" max="13057" width="11.77734375" style="1" customWidth="1"/>
    <col min="13058" max="13063" width="19.109375" style="1" customWidth="1"/>
    <col min="13064" max="13312" width="9" style="1"/>
    <col min="13313" max="13313" width="11.77734375" style="1" customWidth="1"/>
    <col min="13314" max="13319" width="19.109375" style="1" customWidth="1"/>
    <col min="13320" max="13568" width="9" style="1"/>
    <col min="13569" max="13569" width="11.77734375" style="1" customWidth="1"/>
    <col min="13570" max="13575" width="19.109375" style="1" customWidth="1"/>
    <col min="13576" max="13824" width="9" style="1"/>
    <col min="13825" max="13825" width="11.77734375" style="1" customWidth="1"/>
    <col min="13826" max="13831" width="19.109375" style="1" customWidth="1"/>
    <col min="13832" max="14080" width="9" style="1"/>
    <col min="14081" max="14081" width="11.77734375" style="1" customWidth="1"/>
    <col min="14082" max="14087" width="19.109375" style="1" customWidth="1"/>
    <col min="14088" max="14336" width="9" style="1"/>
    <col min="14337" max="14337" width="11.77734375" style="1" customWidth="1"/>
    <col min="14338" max="14343" width="19.109375" style="1" customWidth="1"/>
    <col min="14344" max="14592" width="9" style="1"/>
    <col min="14593" max="14593" width="11.77734375" style="1" customWidth="1"/>
    <col min="14594" max="14599" width="19.109375" style="1" customWidth="1"/>
    <col min="14600" max="14848" width="9" style="1"/>
    <col min="14849" max="14849" width="11.77734375" style="1" customWidth="1"/>
    <col min="14850" max="14855" width="19.109375" style="1" customWidth="1"/>
    <col min="14856" max="15104" width="9" style="1"/>
    <col min="15105" max="15105" width="11.77734375" style="1" customWidth="1"/>
    <col min="15106" max="15111" width="19.109375" style="1" customWidth="1"/>
    <col min="15112" max="15360" width="9" style="1"/>
    <col min="15361" max="15361" width="11.77734375" style="1" customWidth="1"/>
    <col min="15362" max="15367" width="19.109375" style="1" customWidth="1"/>
    <col min="15368" max="15616" width="9" style="1"/>
    <col min="15617" max="15617" width="11.77734375" style="1" customWidth="1"/>
    <col min="15618" max="15623" width="19.109375" style="1" customWidth="1"/>
    <col min="15624" max="15872" width="9" style="1"/>
    <col min="15873" max="15873" width="11.77734375" style="1" customWidth="1"/>
    <col min="15874" max="15879" width="19.109375" style="1" customWidth="1"/>
    <col min="15880" max="16128" width="9" style="1"/>
    <col min="16129" max="16129" width="11.77734375" style="1" customWidth="1"/>
    <col min="16130" max="16135" width="19.109375" style="1" customWidth="1"/>
    <col min="16136" max="16384" width="9" style="1"/>
  </cols>
  <sheetData>
    <row r="1" spans="1:7" ht="19.2">
      <c r="A1" s="257" t="s">
        <v>73</v>
      </c>
      <c r="B1" s="257"/>
      <c r="C1" s="257"/>
      <c r="D1" s="257"/>
      <c r="E1" s="257"/>
      <c r="F1" s="257"/>
      <c r="G1" s="257"/>
    </row>
    <row r="2" spans="1:7">
      <c r="A2" s="2" t="s">
        <v>276</v>
      </c>
      <c r="G2" s="6" t="s">
        <v>69</v>
      </c>
    </row>
    <row r="3" spans="1:7" ht="31.8" customHeight="1">
      <c r="A3" s="273" t="s">
        <v>5</v>
      </c>
      <c r="B3" s="86" t="s">
        <v>279</v>
      </c>
      <c r="C3" s="23" t="s">
        <v>61</v>
      </c>
      <c r="D3" s="23" t="s">
        <v>62</v>
      </c>
      <c r="E3" s="23" t="s">
        <v>63</v>
      </c>
      <c r="F3" s="23" t="s">
        <v>64</v>
      </c>
      <c r="G3" s="23" t="s">
        <v>65</v>
      </c>
    </row>
    <row r="4" spans="1:7" ht="19.95" customHeight="1">
      <c r="A4" s="274"/>
      <c r="B4" s="82" t="s">
        <v>46</v>
      </c>
      <c r="C4" s="82" t="s">
        <v>46</v>
      </c>
      <c r="D4" s="82" t="s">
        <v>46</v>
      </c>
      <c r="E4" s="82" t="s">
        <v>46</v>
      </c>
      <c r="F4" s="82" t="s">
        <v>46</v>
      </c>
      <c r="G4" s="82" t="s">
        <v>46</v>
      </c>
    </row>
    <row r="5" spans="1:7" ht="25.05" customHeight="1">
      <c r="A5" s="23" t="s">
        <v>122</v>
      </c>
      <c r="B5" s="9">
        <v>1129</v>
      </c>
      <c r="C5" s="9">
        <v>577</v>
      </c>
      <c r="D5" s="9">
        <v>1013</v>
      </c>
      <c r="E5" s="9">
        <v>541</v>
      </c>
      <c r="F5" s="9">
        <v>1306</v>
      </c>
      <c r="G5" s="9">
        <v>879</v>
      </c>
    </row>
    <row r="6" spans="1:7" ht="25.05" customHeight="1">
      <c r="A6" s="29" t="s">
        <v>112</v>
      </c>
      <c r="B6" s="12">
        <v>1071</v>
      </c>
      <c r="C6" s="12">
        <v>707</v>
      </c>
      <c r="D6" s="12">
        <v>929</v>
      </c>
      <c r="E6" s="12">
        <v>627</v>
      </c>
      <c r="F6" s="12">
        <v>1406</v>
      </c>
      <c r="G6" s="12">
        <v>1009</v>
      </c>
    </row>
    <row r="7" spans="1:7" ht="25.05" customHeight="1">
      <c r="A7" s="29" t="s">
        <v>113</v>
      </c>
      <c r="B7" s="12">
        <v>1115</v>
      </c>
      <c r="C7" s="12">
        <v>608</v>
      </c>
      <c r="D7" s="12">
        <v>892</v>
      </c>
      <c r="E7" s="12">
        <v>622</v>
      </c>
      <c r="F7" s="12">
        <v>1957</v>
      </c>
      <c r="G7" s="12">
        <v>882</v>
      </c>
    </row>
    <row r="8" spans="1:7" ht="25.05" customHeight="1">
      <c r="A8" s="29" t="s">
        <v>114</v>
      </c>
      <c r="B8" s="12">
        <v>1260</v>
      </c>
      <c r="C8" s="12">
        <v>693</v>
      </c>
      <c r="D8" s="12">
        <v>976</v>
      </c>
      <c r="E8" s="12">
        <v>547</v>
      </c>
      <c r="F8" s="12">
        <v>1435</v>
      </c>
      <c r="G8" s="12">
        <v>1067</v>
      </c>
    </row>
    <row r="9" spans="1:7" ht="25.05" customHeight="1">
      <c r="A9" s="29" t="s">
        <v>115</v>
      </c>
      <c r="B9" s="12">
        <v>1057</v>
      </c>
      <c r="C9" s="12">
        <v>774</v>
      </c>
      <c r="D9" s="12">
        <v>961</v>
      </c>
      <c r="E9" s="12">
        <v>584</v>
      </c>
      <c r="F9" s="12">
        <v>1583</v>
      </c>
      <c r="G9" s="12">
        <v>1169</v>
      </c>
    </row>
    <row r="10" spans="1:7" ht="25.05" customHeight="1">
      <c r="A10" s="29" t="s">
        <v>116</v>
      </c>
      <c r="B10" s="12">
        <v>1112</v>
      </c>
      <c r="C10" s="12">
        <v>765</v>
      </c>
      <c r="D10" s="12">
        <v>1066</v>
      </c>
      <c r="E10" s="12">
        <v>668</v>
      </c>
      <c r="F10" s="12">
        <v>1468</v>
      </c>
      <c r="G10" s="12">
        <v>1073</v>
      </c>
    </row>
    <row r="11" spans="1:7" ht="25.05" customHeight="1">
      <c r="A11" s="29" t="s">
        <v>117</v>
      </c>
      <c r="B11" s="12">
        <v>1231</v>
      </c>
      <c r="C11" s="12">
        <v>612</v>
      </c>
      <c r="D11" s="12">
        <v>1088</v>
      </c>
      <c r="E11" s="12">
        <v>615</v>
      </c>
      <c r="F11" s="12">
        <v>1486</v>
      </c>
      <c r="G11" s="12">
        <v>1112</v>
      </c>
    </row>
    <row r="12" spans="1:7" ht="25.05" customHeight="1">
      <c r="A12" s="29" t="s">
        <v>118</v>
      </c>
      <c r="B12" s="12">
        <v>1138</v>
      </c>
      <c r="C12" s="12">
        <v>711</v>
      </c>
      <c r="D12" s="12">
        <v>1082</v>
      </c>
      <c r="E12" s="12">
        <v>739</v>
      </c>
      <c r="F12" s="12">
        <v>1475</v>
      </c>
      <c r="G12" s="12">
        <v>1123</v>
      </c>
    </row>
    <row r="13" spans="1:7" ht="25.05" customHeight="1">
      <c r="A13" s="29" t="s">
        <v>119</v>
      </c>
      <c r="B13" s="12">
        <v>1303</v>
      </c>
      <c r="C13" s="12">
        <v>742</v>
      </c>
      <c r="D13" s="12">
        <v>1044</v>
      </c>
      <c r="E13" s="12">
        <v>685</v>
      </c>
      <c r="F13" s="12">
        <v>1437</v>
      </c>
      <c r="G13" s="12">
        <v>1193</v>
      </c>
    </row>
    <row r="14" spans="1:7" ht="25.05" customHeight="1">
      <c r="A14" s="29" t="s">
        <v>95</v>
      </c>
      <c r="B14" s="12">
        <v>1175</v>
      </c>
      <c r="C14" s="12">
        <v>730</v>
      </c>
      <c r="D14" s="12">
        <v>1022</v>
      </c>
      <c r="E14" s="12">
        <v>703</v>
      </c>
      <c r="F14" s="12">
        <v>1614</v>
      </c>
      <c r="G14" s="12">
        <v>1210</v>
      </c>
    </row>
    <row r="15" spans="1:7" ht="25.05" customHeight="1">
      <c r="A15" s="29" t="s">
        <v>121</v>
      </c>
      <c r="B15" s="12">
        <v>1088</v>
      </c>
      <c r="C15" s="12">
        <v>865</v>
      </c>
      <c r="D15" s="12">
        <v>582</v>
      </c>
      <c r="E15" s="12">
        <v>407</v>
      </c>
      <c r="F15" s="12">
        <v>1785</v>
      </c>
      <c r="G15" s="12">
        <v>1238</v>
      </c>
    </row>
    <row r="16" spans="1:7" ht="25.05" customHeight="1">
      <c r="A16" s="29" t="s">
        <v>97</v>
      </c>
      <c r="B16" s="12">
        <v>900</v>
      </c>
      <c r="C16" s="12">
        <v>654</v>
      </c>
      <c r="D16" s="12">
        <v>466</v>
      </c>
      <c r="E16" s="12">
        <v>311</v>
      </c>
      <c r="F16" s="12">
        <v>1490</v>
      </c>
      <c r="G16" s="12">
        <v>1078</v>
      </c>
    </row>
    <row r="17" spans="1:7" ht="25.05" customHeight="1">
      <c r="A17" s="29" t="s">
        <v>98</v>
      </c>
      <c r="B17" s="12">
        <v>1014</v>
      </c>
      <c r="C17" s="12">
        <v>795</v>
      </c>
      <c r="D17" s="12">
        <v>505</v>
      </c>
      <c r="E17" s="12">
        <v>327</v>
      </c>
      <c r="F17" s="12">
        <v>1744</v>
      </c>
      <c r="G17" s="12">
        <v>1284</v>
      </c>
    </row>
    <row r="18" spans="1:7" ht="25.05" customHeight="1">
      <c r="A18" s="29" t="s">
        <v>99</v>
      </c>
      <c r="B18" s="12">
        <v>1057</v>
      </c>
      <c r="C18" s="12">
        <v>881</v>
      </c>
      <c r="D18" s="12">
        <v>510</v>
      </c>
      <c r="E18" s="12">
        <v>327</v>
      </c>
      <c r="F18" s="12">
        <v>2087</v>
      </c>
      <c r="G18" s="12">
        <v>1576</v>
      </c>
    </row>
    <row r="19" spans="1:7" ht="25.05" customHeight="1">
      <c r="A19" s="82" t="s">
        <v>100</v>
      </c>
      <c r="B19" s="15">
        <v>1153</v>
      </c>
      <c r="C19" s="15">
        <v>605</v>
      </c>
      <c r="D19" s="15">
        <v>456</v>
      </c>
      <c r="E19" s="15">
        <v>305</v>
      </c>
      <c r="F19" s="15">
        <v>1623</v>
      </c>
      <c r="G19" s="15">
        <v>1236</v>
      </c>
    </row>
    <row r="20" spans="1:7" ht="21" customHeight="1">
      <c r="A20" s="57"/>
      <c r="G20" s="81" t="s">
        <v>92</v>
      </c>
    </row>
  </sheetData>
  <mergeCells count="2">
    <mergeCell ref="A1:G1"/>
    <mergeCell ref="A3:A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5</vt:i4>
      </vt:variant>
    </vt:vector>
  </HeadingPairs>
  <TitlesOfParts>
    <vt:vector size="22" baseType="lpstr"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'10-12'!Print_Area</vt:lpstr>
      <vt:lpstr>'10-15'!Print_Area</vt:lpstr>
      <vt:lpstr>'10-16'!Print_Area</vt:lpstr>
      <vt:lpstr>'10-3'!Print_Area</vt:lpstr>
      <vt:lpstr>'10-6'!Print_Area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kng1162</dc:creator>
  <cp:lastModifiedBy>KNG0282</cp:lastModifiedBy>
  <cp:lastPrinted>2026-03-30T09:34:37Z</cp:lastPrinted>
  <dcterms:created xsi:type="dcterms:W3CDTF">2006-12-08T04:50:20Z</dcterms:created>
  <dcterms:modified xsi:type="dcterms:W3CDTF">2026-03-30T09:35:02Z</dcterms:modified>
</cp:coreProperties>
</file>