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8280" windowHeight="5685" tabRatio="849" activeTab="0"/>
  </bookViews>
  <sheets>
    <sheet name="（１）" sheetId="1" r:id="rId1"/>
    <sheet name="（２）" sheetId="2" r:id="rId2"/>
    <sheet name="（３）" sheetId="3" r:id="rId3"/>
    <sheet name="（４）" sheetId="4" r:id="rId4"/>
    <sheet name="（５）" sheetId="5" r:id="rId5"/>
    <sheet name="（６）" sheetId="6" r:id="rId6"/>
    <sheet name="（７）" sheetId="7" r:id="rId7"/>
    <sheet name="（８）" sheetId="8" r:id="rId8"/>
    <sheet name="（９）" sheetId="9" r:id="rId9"/>
    <sheet name="（１０）" sheetId="10" r:id="rId10"/>
    <sheet name="（１１）" sheetId="11" r:id="rId11"/>
  </sheets>
  <definedNames>
    <definedName name="_xlnm.Print_Area" localSheetId="1">'（２）'!$A$1:$G$26</definedName>
    <definedName name="_xlnm.Print_Area" localSheetId="5">'（６）'!$A$1:$I$8</definedName>
    <definedName name="_xlnm.Print_Area" localSheetId="7">'（８）'!$A$1:$O$51</definedName>
  </definedNames>
  <calcPr fullCalcOnLoad="1"/>
</workbook>
</file>

<file path=xl/sharedStrings.xml><?xml version="1.0" encoding="utf-8"?>
<sst xmlns="http://schemas.openxmlformats.org/spreadsheetml/2006/main" count="801" uniqueCount="223">
  <si>
    <t>従業者数</t>
  </si>
  <si>
    <t>平成１４年</t>
  </si>
  <si>
    <t>卸売業</t>
  </si>
  <si>
    <t>小売業</t>
  </si>
  <si>
    <t>総　数</t>
  </si>
  <si>
    <t>店　数</t>
  </si>
  <si>
    <t>店　数</t>
  </si>
  <si>
    <t>区　分</t>
  </si>
  <si>
    <t>資料：商業統計調査</t>
  </si>
  <si>
    <t>商店数</t>
  </si>
  <si>
    <t>沖縄県計</t>
  </si>
  <si>
    <t>中部市町村計</t>
  </si>
  <si>
    <t>宜野湾市</t>
  </si>
  <si>
    <t>浦添市</t>
  </si>
  <si>
    <t>沖縄市</t>
  </si>
  <si>
    <t>読谷村</t>
  </si>
  <si>
    <t>嘉手納町</t>
  </si>
  <si>
    <t>北谷町</t>
  </si>
  <si>
    <t>北中城村</t>
  </si>
  <si>
    <t>中城村</t>
  </si>
  <si>
    <t>西原町</t>
  </si>
  <si>
    <t>平成１１年</t>
  </si>
  <si>
    <t>総数</t>
  </si>
  <si>
    <t>法人</t>
  </si>
  <si>
    <t>個人</t>
  </si>
  <si>
    <t>年間販売数</t>
  </si>
  <si>
    <t>1店あたり</t>
  </si>
  <si>
    <t>1人あたり</t>
  </si>
  <si>
    <t>1㎡あたり</t>
  </si>
  <si>
    <t>各種商品卸売業</t>
  </si>
  <si>
    <t>各種商品小売業</t>
  </si>
  <si>
    <t>織物・衣服・身の回り品</t>
  </si>
  <si>
    <t>飲食料品小売業</t>
  </si>
  <si>
    <t>自動車・自転車小売業</t>
  </si>
  <si>
    <t>家具・建具・じゅう器小売業</t>
  </si>
  <si>
    <t>その他の小売業</t>
  </si>
  <si>
    <t>産　業　分　類</t>
  </si>
  <si>
    <t>商　店　数</t>
  </si>
  <si>
    <t>従 業 員 数</t>
  </si>
  <si>
    <t>年 間 販 売 額</t>
  </si>
  <si>
    <t>総　　　　　数</t>
  </si>
  <si>
    <t>卸　売　業</t>
  </si>
  <si>
    <t>小　売　業</t>
  </si>
  <si>
    <t>繊維・衣服等卸売業</t>
  </si>
  <si>
    <t>飲食料品卸売業</t>
  </si>
  <si>
    <t>建設材料、鉱物・金属材料等卸売業</t>
  </si>
  <si>
    <t>機械器具卸売業</t>
  </si>
  <si>
    <t>その他の卸売業</t>
  </si>
  <si>
    <t>-</t>
  </si>
  <si>
    <t>単位：万円</t>
  </si>
  <si>
    <t>各年７月１日現在</t>
  </si>
  <si>
    <t>資料：沖縄県の商業</t>
  </si>
  <si>
    <t>注）</t>
  </si>
  <si>
    <t>１店あたりの年間販売数＝</t>
  </si>
  <si>
    <t>平成14年</t>
  </si>
  <si>
    <t>平成15年</t>
  </si>
  <si>
    <t>平成16年</t>
  </si>
  <si>
    <t>事業所</t>
  </si>
  <si>
    <t>沖縄県計</t>
  </si>
  <si>
    <t>各年12月31日現在</t>
  </si>
  <si>
    <t>注)従業員3人以下の事業所を除く</t>
  </si>
  <si>
    <t>事業所数</t>
  </si>
  <si>
    <t>平成１３年</t>
  </si>
  <si>
    <t>平成１６年</t>
  </si>
  <si>
    <t>総　　　　数</t>
  </si>
  <si>
    <t>増　　加　　数</t>
  </si>
  <si>
    <t>増　加　率　（％）</t>
  </si>
  <si>
    <t>資料：事業所・企業統計調査</t>
  </si>
  <si>
    <t>個人業主・</t>
  </si>
  <si>
    <t>無給家族</t>
  </si>
  <si>
    <t>従業者</t>
  </si>
  <si>
    <t>雇用者</t>
  </si>
  <si>
    <t>全産業</t>
  </si>
  <si>
    <t>農林漁業</t>
  </si>
  <si>
    <t>建設業</t>
  </si>
  <si>
    <t>製造業</t>
  </si>
  <si>
    <t>金融・保険業</t>
  </si>
  <si>
    <t>電気・ガス・熱供給・水道業</t>
  </si>
  <si>
    <t>情報通信業</t>
  </si>
  <si>
    <t>卸売・小売業</t>
  </si>
  <si>
    <t>医療・福祉</t>
  </si>
  <si>
    <t>教育・学習支援業</t>
  </si>
  <si>
    <t>複合サービス業</t>
  </si>
  <si>
    <t>従　　業　　者　　数</t>
  </si>
  <si>
    <t>x</t>
  </si>
  <si>
    <t>喜舎場</t>
  </si>
  <si>
    <t>仲順</t>
  </si>
  <si>
    <t>熱田</t>
  </si>
  <si>
    <t>和仁屋</t>
  </si>
  <si>
    <t>渡口</t>
  </si>
  <si>
    <t>島袋</t>
  </si>
  <si>
    <t>屋宜原</t>
  </si>
  <si>
    <t>瑞慶覧</t>
  </si>
  <si>
    <t>安谷屋</t>
  </si>
  <si>
    <t>荻道</t>
  </si>
  <si>
    <t>大城</t>
  </si>
  <si>
    <t>現金給与総額</t>
  </si>
  <si>
    <t>原材料使用額</t>
  </si>
  <si>
    <t>製造品出荷額</t>
  </si>
  <si>
    <t>資料：工業統計調査</t>
  </si>
  <si>
    <t>平成17年</t>
  </si>
  <si>
    <t>うるま市</t>
  </si>
  <si>
    <t>沖縄県</t>
  </si>
  <si>
    <t>平成14年比</t>
  </si>
  <si>
    <t>各年5月1日現在</t>
  </si>
  <si>
    <t>第1次産業</t>
  </si>
  <si>
    <t>第2次産業</t>
  </si>
  <si>
    <t>第3次産業</t>
  </si>
  <si>
    <t>1人～4人</t>
  </si>
  <si>
    <t>5人～9人</t>
  </si>
  <si>
    <t>10人～19人</t>
  </si>
  <si>
    <t>20人～29人</t>
  </si>
  <si>
    <t>0人</t>
  </si>
  <si>
    <t>総　　　数</t>
  </si>
  <si>
    <t>区　　　　　　分</t>
  </si>
  <si>
    <t>各年10月1日現在</t>
  </si>
  <si>
    <t>（２）産業別(大分類)事業所数及び従業上の地位別従業者数(民営)</t>
  </si>
  <si>
    <t>（４）行政区別事業所分布状況</t>
  </si>
  <si>
    <t>（５）中部市町村事業所（民営）の推移</t>
  </si>
  <si>
    <t>（７）中部市町村商店の推移（卸売・小売）</t>
  </si>
  <si>
    <t>（８）産業(中分類）別の商店の状況(卸売業・小売業)</t>
  </si>
  <si>
    <t>（９）工業の推移</t>
  </si>
  <si>
    <t>（１０）中部市町村工業事業所の推移</t>
  </si>
  <si>
    <t>平成10年</t>
  </si>
  <si>
    <t>平成11年</t>
  </si>
  <si>
    <t>平成12年</t>
  </si>
  <si>
    <t>平成13年</t>
  </si>
  <si>
    <t>年　　次</t>
  </si>
  <si>
    <t>区　　　分</t>
  </si>
  <si>
    <t>（３）従業者規模別でみる事業所数及び従業者数（民営）</t>
  </si>
  <si>
    <t>（６）商店数と従業者数の推移</t>
  </si>
  <si>
    <t>商店の増減</t>
  </si>
  <si>
    <t>（件）</t>
  </si>
  <si>
    <t>（人）</t>
  </si>
  <si>
    <t>（万円）</t>
  </si>
  <si>
    <t>注）平成6年、8年、9年、11年は従業員1～3人の事業所を除く据切調査年</t>
  </si>
  <si>
    <t>年　次</t>
  </si>
  <si>
    <t>原材料使用額等</t>
  </si>
  <si>
    <t>租付加価値額</t>
  </si>
  <si>
    <t>那覇市</t>
  </si>
  <si>
    <t>石垣市</t>
  </si>
  <si>
    <t>名護市</t>
  </si>
  <si>
    <t>糸満市</t>
  </si>
  <si>
    <t>豊見城市</t>
  </si>
  <si>
    <t>宮古島市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</si>
  <si>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</si>
  <si>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</si>
  <si>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</si>
  <si>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</si>
  <si>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</si>
  <si>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</si>
  <si>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</si>
  <si>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</si>
  <si>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</si>
  <si>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与那原町</t>
  </si>
  <si>
    <t>南風原町</t>
  </si>
  <si>
    <t>渡嘉敷村</t>
  </si>
  <si>
    <t>座間味村</t>
  </si>
  <si>
    <t>粟国村</t>
  </si>
  <si>
    <t>南大東村</t>
  </si>
  <si>
    <t>北大東村</t>
  </si>
  <si>
    <t>伊平屋村</t>
  </si>
  <si>
    <t>伊是名村</t>
  </si>
  <si>
    <t>久米島町</t>
  </si>
  <si>
    <t>多良間村</t>
  </si>
  <si>
    <t>竹富町</t>
  </si>
  <si>
    <t>与那国町</t>
  </si>
  <si>
    <t>（１１）市町村別でみる工業事業所の状況</t>
  </si>
  <si>
    <t>(件)</t>
  </si>
  <si>
    <t>(人)</t>
  </si>
  <si>
    <t>(万円)</t>
  </si>
  <si>
    <t>平成１8年</t>
  </si>
  <si>
    <t>平成2 1年</t>
  </si>
  <si>
    <t>平成21年10月1日現在</t>
  </si>
  <si>
    <t>（１）事業所数と従業者数の推移（民営）</t>
  </si>
  <si>
    <t>学術研究,専門・技術サービス</t>
  </si>
  <si>
    <t>運輸業・郵便業</t>
  </si>
  <si>
    <t>不動産業・物品賃貸業</t>
  </si>
  <si>
    <t>宿泊業・飲食サービス</t>
  </si>
  <si>
    <t>生活関連サービス業・娯楽業</t>
  </si>
  <si>
    <t>サービス業（他に分類されないもの）</t>
  </si>
  <si>
    <t>うち正社員</t>
  </si>
  <si>
    <t>常雇雇用者</t>
  </si>
  <si>
    <t>(注) 総数は不詳を含む。</t>
  </si>
  <si>
    <t>資料：平成21年経済センサス-基礎調査</t>
  </si>
  <si>
    <t>資料：平成21年経済センサス基礎調査</t>
  </si>
  <si>
    <t>平成21年経済センサス基礎調査</t>
  </si>
  <si>
    <t>農業・林業</t>
  </si>
  <si>
    <t>鉱業・採石業・砂利採取業</t>
  </si>
  <si>
    <t>卸売業・小売業</t>
  </si>
  <si>
    <t>金融業・保険業</t>
  </si>
  <si>
    <t>30人以上</t>
  </si>
  <si>
    <t>-</t>
  </si>
  <si>
    <t>工業・採石業・砂利歳出業</t>
  </si>
  <si>
    <t>第2次産業</t>
  </si>
  <si>
    <t>運輸業・郵便業</t>
  </si>
  <si>
    <t>金融業・保険業</t>
  </si>
  <si>
    <t>不動産業・物品賃貸業</t>
  </si>
  <si>
    <t>学習研究、専門・技術サービス業</t>
  </si>
  <si>
    <t>宿泊業・飲食サービス業</t>
  </si>
  <si>
    <t>複合サービス事業</t>
  </si>
  <si>
    <t>サービス業
（他に分類されないもの）</t>
  </si>
  <si>
    <t>公務
（他に分類されるものを除く）</t>
  </si>
  <si>
    <t>比嘉</t>
  </si>
  <si>
    <t>美崎</t>
  </si>
  <si>
    <t>平成18年</t>
  </si>
  <si>
    <t>平成21年</t>
  </si>
  <si>
    <t>平成21年経済センサス-基礎調査</t>
  </si>
  <si>
    <t>平成９年</t>
  </si>
  <si>
    <t>店　数</t>
  </si>
  <si>
    <t>平成19年</t>
  </si>
  <si>
    <t>平成１9年</t>
  </si>
  <si>
    <t>平成16年比</t>
  </si>
  <si>
    <t>平　成　9　年</t>
  </si>
  <si>
    <t>平　成　14　年</t>
  </si>
  <si>
    <t>平　成　19　年</t>
  </si>
  <si>
    <t>売場面積
(小売のみ)</t>
  </si>
  <si>
    <t>平成20年</t>
  </si>
  <si>
    <t>平成22年</t>
  </si>
  <si>
    <t>平成22年12月31日現在</t>
  </si>
  <si>
    <t>南城市</t>
  </si>
  <si>
    <t>八重瀬町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</si>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</sst>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;&quot;△ &quot;0"/>
    <numFmt numFmtId="179" formatCode="0.0;&quot;△ &quot;0.0"/>
    <numFmt numFmtId="180" formatCode="0;&quot;▲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48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38" fontId="4" fillId="33" borderId="10" xfId="48" applyFont="1" applyFill="1" applyBorder="1" applyAlignment="1">
      <alignment vertical="center"/>
    </xf>
    <xf numFmtId="176" fontId="4" fillId="33" borderId="10" xfId="48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38" fontId="4" fillId="0" borderId="10" xfId="48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33" borderId="10" xfId="48" applyFont="1" applyFill="1" applyBorder="1" applyAlignment="1">
      <alignment vertical="center"/>
    </xf>
    <xf numFmtId="178" fontId="2" fillId="0" borderId="10" xfId="48" applyNumberFormat="1" applyFont="1" applyBorder="1" applyAlignment="1">
      <alignment vertical="center"/>
    </xf>
    <xf numFmtId="179" fontId="2" fillId="0" borderId="10" xfId="48" applyNumberFormat="1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2" fillId="0" borderId="10" xfId="48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wrapText="1"/>
    </xf>
    <xf numFmtId="38" fontId="2" fillId="0" borderId="19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33" borderId="10" xfId="0" applyNumberFormat="1" applyFont="1" applyFill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shrinkToFit="1"/>
    </xf>
    <xf numFmtId="0" fontId="8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top"/>
    </xf>
    <xf numFmtId="0" fontId="2" fillId="33" borderId="10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0" xfId="0" applyFont="1" applyAlignment="1">
      <alignment vertical="top"/>
    </xf>
    <xf numFmtId="38" fontId="2" fillId="33" borderId="1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wrapText="1" shrinkToFit="1"/>
    </xf>
    <xf numFmtId="0" fontId="8" fillId="0" borderId="10" xfId="0" applyFont="1" applyBorder="1" applyAlignment="1">
      <alignment horizontal="center" vertical="center" textRotation="255" wrapText="1" shrinkToFit="1"/>
    </xf>
    <xf numFmtId="38" fontId="2" fillId="0" borderId="21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0" fontId="5" fillId="0" borderId="23" xfId="0" applyFont="1" applyFill="1" applyBorder="1" applyAlignment="1">
      <alignment horizontal="distributed" vertical="center"/>
    </xf>
    <xf numFmtId="38" fontId="2" fillId="0" borderId="24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4" fillId="0" borderId="11" xfId="48" applyFont="1" applyBorder="1" applyAlignment="1">
      <alignment vertical="center"/>
    </xf>
    <xf numFmtId="38" fontId="4" fillId="0" borderId="11" xfId="48" applyFont="1" applyBorder="1" applyAlignment="1">
      <alignment horizontal="right" vertical="center"/>
    </xf>
    <xf numFmtId="0" fontId="0" fillId="0" borderId="0" xfId="0" applyBorder="1" applyAlignment="1">
      <alignment/>
    </xf>
    <xf numFmtId="38" fontId="4" fillId="33" borderId="10" xfId="48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shrinkToFit="1"/>
    </xf>
    <xf numFmtId="0" fontId="2" fillId="0" borderId="25" xfId="0" applyFont="1" applyBorder="1" applyAlignment="1">
      <alignment/>
    </xf>
    <xf numFmtId="0" fontId="8" fillId="0" borderId="25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85" zoomScaleNormal="75" zoomScaleSheetLayoutView="85" zoomScalePageLayoutView="0" workbookViewId="0" topLeftCell="A1">
      <selection activeCell="I9" sqref="I9"/>
    </sheetView>
  </sheetViews>
  <sheetFormatPr defaultColWidth="9.00390625" defaultRowHeight="13.5"/>
  <cols>
    <col min="1" max="1" width="11.25390625" style="0" customWidth="1"/>
    <col min="2" max="7" width="10.00390625" style="0" customWidth="1"/>
  </cols>
  <sheetData>
    <row r="1" spans="1:7" ht="18.75">
      <c r="A1" s="80" t="s">
        <v>174</v>
      </c>
      <c r="B1" s="80"/>
      <c r="C1" s="80"/>
      <c r="D1" s="80"/>
      <c r="E1" s="80"/>
      <c r="F1" s="80"/>
      <c r="G1" s="80"/>
    </row>
    <row r="2" spans="1:7" ht="13.5">
      <c r="A2" s="1"/>
      <c r="B2" s="1"/>
      <c r="C2" s="1"/>
      <c r="D2" s="1"/>
      <c r="E2" s="1"/>
      <c r="F2" s="1"/>
      <c r="G2" s="50" t="s">
        <v>115</v>
      </c>
    </row>
    <row r="3" spans="1:7" ht="13.5">
      <c r="A3" s="81" t="s">
        <v>127</v>
      </c>
      <c r="B3" s="81" t="s">
        <v>64</v>
      </c>
      <c r="C3" s="81"/>
      <c r="D3" s="81" t="s">
        <v>65</v>
      </c>
      <c r="E3" s="81"/>
      <c r="F3" s="81" t="s">
        <v>66</v>
      </c>
      <c r="G3" s="81"/>
    </row>
    <row r="4" spans="1:7" ht="13.5">
      <c r="A4" s="81"/>
      <c r="B4" s="2" t="s">
        <v>61</v>
      </c>
      <c r="C4" s="2" t="s">
        <v>0</v>
      </c>
      <c r="D4" s="2" t="s">
        <v>61</v>
      </c>
      <c r="E4" s="2" t="s">
        <v>0</v>
      </c>
      <c r="F4" s="2" t="s">
        <v>61</v>
      </c>
      <c r="G4" s="2" t="s">
        <v>0</v>
      </c>
    </row>
    <row r="5" spans="1:7" ht="24.75" customHeight="1">
      <c r="A5" s="15" t="s">
        <v>21</v>
      </c>
      <c r="B5" s="3">
        <v>528</v>
      </c>
      <c r="C5" s="3">
        <v>3204</v>
      </c>
      <c r="D5" s="19">
        <v>-52</v>
      </c>
      <c r="E5" s="19">
        <v>-223</v>
      </c>
      <c r="F5" s="20">
        <v>-9</v>
      </c>
      <c r="G5" s="20">
        <v>-6.5</v>
      </c>
    </row>
    <row r="6" spans="1:7" ht="24.75" customHeight="1">
      <c r="A6" s="15" t="s">
        <v>62</v>
      </c>
      <c r="B6" s="3">
        <v>629</v>
      </c>
      <c r="C6" s="3">
        <v>3781</v>
      </c>
      <c r="D6" s="19">
        <f aca="true" t="shared" si="0" ref="D6:E9">B6-B5</f>
        <v>101</v>
      </c>
      <c r="E6" s="19">
        <f t="shared" si="0"/>
        <v>577</v>
      </c>
      <c r="F6" s="20">
        <f aca="true" t="shared" si="1" ref="F6:G9">D6/B5*100</f>
        <v>19.12878787878788</v>
      </c>
      <c r="G6" s="20">
        <f t="shared" si="1"/>
        <v>18.008739076154807</v>
      </c>
    </row>
    <row r="7" spans="1:7" ht="24.75" customHeight="1">
      <c r="A7" s="15" t="s">
        <v>63</v>
      </c>
      <c r="B7" s="3">
        <v>587</v>
      </c>
      <c r="C7" s="3">
        <v>3828</v>
      </c>
      <c r="D7" s="19">
        <f t="shared" si="0"/>
        <v>-42</v>
      </c>
      <c r="E7" s="19">
        <f t="shared" si="0"/>
        <v>47</v>
      </c>
      <c r="F7" s="20">
        <f t="shared" si="1"/>
        <v>-6.677265500794912</v>
      </c>
      <c r="G7" s="20">
        <f t="shared" si="1"/>
        <v>1.2430573922242794</v>
      </c>
    </row>
    <row r="8" spans="1:7" ht="24.75" customHeight="1">
      <c r="A8" s="15" t="s">
        <v>171</v>
      </c>
      <c r="B8" s="3">
        <v>624</v>
      </c>
      <c r="C8" s="3">
        <v>4409</v>
      </c>
      <c r="D8" s="19">
        <f t="shared" si="0"/>
        <v>37</v>
      </c>
      <c r="E8" s="19">
        <f t="shared" si="0"/>
        <v>581</v>
      </c>
      <c r="F8" s="20">
        <f t="shared" si="1"/>
        <v>6.303236797274275</v>
      </c>
      <c r="G8" s="20">
        <f t="shared" si="1"/>
        <v>15.177638453500522</v>
      </c>
    </row>
    <row r="9" spans="1:7" ht="24.75" customHeight="1">
      <c r="A9" s="15" t="s">
        <v>172</v>
      </c>
      <c r="B9" s="3">
        <v>615</v>
      </c>
      <c r="C9" s="3">
        <v>3972</v>
      </c>
      <c r="D9" s="19">
        <f t="shared" si="0"/>
        <v>-9</v>
      </c>
      <c r="E9" s="19">
        <f t="shared" si="0"/>
        <v>-437</v>
      </c>
      <c r="F9" s="20">
        <f t="shared" si="1"/>
        <v>-1.4423076923076923</v>
      </c>
      <c r="G9" s="20">
        <f t="shared" si="1"/>
        <v>-9.911544567929235</v>
      </c>
    </row>
    <row r="10" spans="1:7" ht="13.5">
      <c r="A10" s="1"/>
      <c r="B10" s="1"/>
      <c r="C10" s="1"/>
      <c r="D10" s="1"/>
      <c r="E10" s="1"/>
      <c r="F10" s="1"/>
      <c r="G10" s="50" t="s">
        <v>67</v>
      </c>
    </row>
    <row r="11" ht="13.5">
      <c r="G11" s="50" t="s">
        <v>186</v>
      </c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Normal="75" zoomScaleSheetLayoutView="100" zoomScalePageLayoutView="0" workbookViewId="0" topLeftCell="A1">
      <selection activeCell="M2" sqref="M2"/>
    </sheetView>
  </sheetViews>
  <sheetFormatPr defaultColWidth="9.00390625" defaultRowHeight="13.5"/>
  <cols>
    <col min="1" max="2" width="1.25" style="0" customWidth="1"/>
    <col min="4" max="4" width="7.50390625" style="0" customWidth="1"/>
    <col min="5" max="5" width="10.125" style="0" bestFit="1" customWidth="1"/>
    <col min="6" max="6" width="7.50390625" style="0" customWidth="1"/>
    <col min="7" max="7" width="10.125" style="0" bestFit="1" customWidth="1"/>
    <col min="8" max="8" width="7.50390625" style="0" customWidth="1"/>
    <col min="9" max="9" width="10.125" style="0" bestFit="1" customWidth="1"/>
    <col min="10" max="10" width="7.50390625" style="0" customWidth="1"/>
    <col min="11" max="11" width="10.125" style="0" bestFit="1" customWidth="1"/>
  </cols>
  <sheetData>
    <row r="1" spans="1:11" ht="18.75">
      <c r="A1" s="80" t="s">
        <v>122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50" t="s">
        <v>59</v>
      </c>
    </row>
    <row r="3" spans="1:11" ht="13.5">
      <c r="A3" s="139" t="s">
        <v>7</v>
      </c>
      <c r="B3" s="139"/>
      <c r="C3" s="139"/>
      <c r="D3" s="139" t="s">
        <v>210</v>
      </c>
      <c r="E3" s="139"/>
      <c r="F3" s="139" t="s">
        <v>217</v>
      </c>
      <c r="G3" s="139"/>
      <c r="H3" s="139" t="s">
        <v>206</v>
      </c>
      <c r="I3" s="139"/>
      <c r="J3" s="139" t="s">
        <v>218</v>
      </c>
      <c r="K3" s="139"/>
    </row>
    <row r="4" spans="1:11" ht="13.5">
      <c r="A4" s="139"/>
      <c r="B4" s="139"/>
      <c r="C4" s="139"/>
      <c r="D4" s="13" t="s">
        <v>57</v>
      </c>
      <c r="E4" s="13" t="s">
        <v>0</v>
      </c>
      <c r="F4" s="13" t="s">
        <v>57</v>
      </c>
      <c r="G4" s="13" t="s">
        <v>0</v>
      </c>
      <c r="H4" s="13" t="s">
        <v>57</v>
      </c>
      <c r="I4" s="13" t="s">
        <v>0</v>
      </c>
      <c r="J4" s="13" t="s">
        <v>57</v>
      </c>
      <c r="K4" s="13" t="s">
        <v>0</v>
      </c>
    </row>
    <row r="5" spans="1:11" ht="34.5" customHeight="1">
      <c r="A5" s="123" t="s">
        <v>58</v>
      </c>
      <c r="B5" s="124"/>
      <c r="C5" s="125"/>
      <c r="D5" s="3">
        <v>1335</v>
      </c>
      <c r="E5" s="3">
        <v>25227</v>
      </c>
      <c r="F5" s="3">
        <v>1411</v>
      </c>
      <c r="G5" s="3">
        <v>25193</v>
      </c>
      <c r="H5" s="3">
        <v>1302</v>
      </c>
      <c r="I5" s="3">
        <v>24812</v>
      </c>
      <c r="J5" s="3">
        <v>1262</v>
      </c>
      <c r="K5" s="3">
        <v>24830</v>
      </c>
    </row>
    <row r="6" spans="1:11" ht="34.5" customHeight="1">
      <c r="A6" s="113" t="s">
        <v>11</v>
      </c>
      <c r="B6" s="114"/>
      <c r="C6" s="144"/>
      <c r="D6" s="3">
        <f aca="true" t="shared" si="0" ref="D6:I6">SUM(D7:D16)</f>
        <v>539</v>
      </c>
      <c r="E6" s="3">
        <f t="shared" si="0"/>
        <v>11949</v>
      </c>
      <c r="F6" s="3">
        <f t="shared" si="0"/>
        <v>564</v>
      </c>
      <c r="G6" s="3">
        <f t="shared" si="0"/>
        <v>11983</v>
      </c>
      <c r="H6" s="3">
        <f t="shared" si="0"/>
        <v>523</v>
      </c>
      <c r="I6" s="3">
        <f t="shared" si="0"/>
        <v>12051</v>
      </c>
      <c r="J6" s="3">
        <f>SUM(J7:J16)</f>
        <v>514</v>
      </c>
      <c r="K6" s="3">
        <f>SUM(K7:K16)</f>
        <v>12122</v>
      </c>
    </row>
    <row r="7" spans="1:11" ht="34.5" customHeight="1">
      <c r="A7" s="16"/>
      <c r="B7" s="107" t="s">
        <v>12</v>
      </c>
      <c r="C7" s="110"/>
      <c r="D7" s="3">
        <v>46</v>
      </c>
      <c r="E7" s="3">
        <v>848</v>
      </c>
      <c r="F7" s="3">
        <v>57</v>
      </c>
      <c r="G7" s="3">
        <v>824</v>
      </c>
      <c r="H7" s="3">
        <v>46</v>
      </c>
      <c r="I7" s="3">
        <v>795</v>
      </c>
      <c r="J7" s="3">
        <v>43</v>
      </c>
      <c r="K7" s="3">
        <v>714</v>
      </c>
    </row>
    <row r="8" spans="1:11" ht="34.5" customHeight="1">
      <c r="A8" s="16"/>
      <c r="B8" s="107" t="s">
        <v>13</v>
      </c>
      <c r="C8" s="110"/>
      <c r="D8" s="3">
        <v>76</v>
      </c>
      <c r="E8" s="3">
        <v>2185</v>
      </c>
      <c r="F8" s="3">
        <v>74</v>
      </c>
      <c r="G8" s="3">
        <v>2091</v>
      </c>
      <c r="H8" s="3">
        <v>71</v>
      </c>
      <c r="I8" s="3">
        <v>2167</v>
      </c>
      <c r="J8" s="3">
        <v>69</v>
      </c>
      <c r="K8" s="3">
        <v>2218</v>
      </c>
    </row>
    <row r="9" spans="1:18" ht="34.5" customHeight="1">
      <c r="A9" s="16"/>
      <c r="B9" s="107" t="s">
        <v>14</v>
      </c>
      <c r="C9" s="110"/>
      <c r="D9" s="3">
        <v>107</v>
      </c>
      <c r="E9" s="3">
        <v>1446</v>
      </c>
      <c r="F9" s="3">
        <v>110</v>
      </c>
      <c r="G9" s="3">
        <v>1448</v>
      </c>
      <c r="H9" s="3">
        <v>102</v>
      </c>
      <c r="I9" s="3">
        <v>1424</v>
      </c>
      <c r="J9" s="3">
        <v>102</v>
      </c>
      <c r="K9" s="3">
        <v>1417</v>
      </c>
      <c r="M9" s="72"/>
      <c r="N9" s="72"/>
      <c r="O9" s="72"/>
      <c r="P9" s="72"/>
      <c r="Q9" s="72"/>
      <c r="R9" s="72"/>
    </row>
    <row r="10" spans="1:18" ht="34.5" customHeight="1">
      <c r="A10" s="16"/>
      <c r="B10" s="87" t="s">
        <v>101</v>
      </c>
      <c r="C10" s="89"/>
      <c r="D10" s="3">
        <v>126</v>
      </c>
      <c r="E10" s="3">
        <v>2634</v>
      </c>
      <c r="F10" s="3">
        <v>136</v>
      </c>
      <c r="G10" s="3">
        <v>2658</v>
      </c>
      <c r="H10" s="3">
        <v>128</v>
      </c>
      <c r="I10" s="3">
        <v>2692</v>
      </c>
      <c r="J10" s="3">
        <v>131</v>
      </c>
      <c r="K10" s="3">
        <v>2765</v>
      </c>
      <c r="M10" s="72"/>
      <c r="N10" s="41"/>
      <c r="O10" s="41"/>
      <c r="P10" s="72"/>
      <c r="Q10" s="72"/>
      <c r="R10" s="72"/>
    </row>
    <row r="11" spans="1:18" ht="34.5" customHeight="1">
      <c r="A11" s="16"/>
      <c r="B11" s="107" t="s">
        <v>15</v>
      </c>
      <c r="C11" s="110"/>
      <c r="D11" s="3">
        <v>47</v>
      </c>
      <c r="E11" s="3">
        <v>1000</v>
      </c>
      <c r="F11" s="3">
        <v>51</v>
      </c>
      <c r="G11" s="3">
        <v>1015</v>
      </c>
      <c r="H11" s="3">
        <v>45</v>
      </c>
      <c r="I11" s="3">
        <v>988</v>
      </c>
      <c r="J11" s="3">
        <v>43</v>
      </c>
      <c r="K11" s="3">
        <v>962</v>
      </c>
      <c r="M11" s="72"/>
      <c r="N11" s="41"/>
      <c r="O11" s="41"/>
      <c r="P11" s="72"/>
      <c r="Q11" s="72"/>
      <c r="R11" s="72"/>
    </row>
    <row r="12" spans="1:18" ht="34.5" customHeight="1">
      <c r="A12" s="16"/>
      <c r="B12" s="107" t="s">
        <v>16</v>
      </c>
      <c r="C12" s="110"/>
      <c r="D12" s="3">
        <v>11</v>
      </c>
      <c r="E12" s="3">
        <v>112</v>
      </c>
      <c r="F12" s="3">
        <v>11</v>
      </c>
      <c r="G12" s="3">
        <v>113</v>
      </c>
      <c r="H12" s="3">
        <v>11</v>
      </c>
      <c r="I12" s="3">
        <v>113</v>
      </c>
      <c r="J12" s="3">
        <v>8</v>
      </c>
      <c r="K12" s="3">
        <v>105</v>
      </c>
      <c r="M12" s="72"/>
      <c r="N12" s="41"/>
      <c r="O12" s="41"/>
      <c r="P12" s="72"/>
      <c r="Q12" s="72"/>
      <c r="R12" s="72"/>
    </row>
    <row r="13" spans="1:18" ht="34.5" customHeight="1">
      <c r="A13" s="16"/>
      <c r="B13" s="107" t="s">
        <v>17</v>
      </c>
      <c r="C13" s="110"/>
      <c r="D13" s="3">
        <v>8</v>
      </c>
      <c r="E13" s="3">
        <v>97</v>
      </c>
      <c r="F13" s="3">
        <v>8</v>
      </c>
      <c r="G13" s="3">
        <v>74</v>
      </c>
      <c r="H13" s="3">
        <v>8</v>
      </c>
      <c r="I13" s="3">
        <v>96</v>
      </c>
      <c r="J13" s="3">
        <v>8</v>
      </c>
      <c r="K13" s="3">
        <v>87</v>
      </c>
      <c r="M13" s="72"/>
      <c r="N13" s="41"/>
      <c r="O13" s="41"/>
      <c r="P13" s="72"/>
      <c r="Q13" s="72"/>
      <c r="R13" s="72"/>
    </row>
    <row r="14" spans="1:18" ht="34.5" customHeight="1">
      <c r="A14" s="16"/>
      <c r="B14" s="108" t="s">
        <v>18</v>
      </c>
      <c r="C14" s="110"/>
      <c r="D14" s="18">
        <v>5</v>
      </c>
      <c r="E14" s="18">
        <v>75</v>
      </c>
      <c r="F14" s="18">
        <v>4</v>
      </c>
      <c r="G14" s="18">
        <v>78</v>
      </c>
      <c r="H14" s="18">
        <v>4</v>
      </c>
      <c r="I14" s="18">
        <v>70</v>
      </c>
      <c r="J14" s="18">
        <v>4</v>
      </c>
      <c r="K14" s="18">
        <v>74</v>
      </c>
      <c r="M14" s="72"/>
      <c r="N14" s="72"/>
      <c r="O14" s="72"/>
      <c r="P14" s="72"/>
      <c r="Q14" s="72"/>
      <c r="R14" s="72"/>
    </row>
    <row r="15" spans="1:18" ht="34.5" customHeight="1">
      <c r="A15" s="16"/>
      <c r="B15" s="107" t="s">
        <v>19</v>
      </c>
      <c r="C15" s="110"/>
      <c r="D15" s="3">
        <v>25</v>
      </c>
      <c r="E15" s="3">
        <v>581</v>
      </c>
      <c r="F15" s="3">
        <v>27</v>
      </c>
      <c r="G15" s="3">
        <v>566</v>
      </c>
      <c r="H15" s="3">
        <v>25</v>
      </c>
      <c r="I15" s="3">
        <v>531</v>
      </c>
      <c r="J15" s="3">
        <v>24</v>
      </c>
      <c r="K15" s="3">
        <v>518</v>
      </c>
      <c r="M15" s="72"/>
      <c r="N15" s="72"/>
      <c r="O15" s="72"/>
      <c r="P15" s="72"/>
      <c r="Q15" s="72"/>
      <c r="R15" s="72"/>
    </row>
    <row r="16" spans="1:11" ht="34.5" customHeight="1">
      <c r="A16" s="17"/>
      <c r="B16" s="107" t="s">
        <v>20</v>
      </c>
      <c r="C16" s="110"/>
      <c r="D16" s="3">
        <v>88</v>
      </c>
      <c r="E16" s="3">
        <v>2971</v>
      </c>
      <c r="F16" s="3">
        <v>86</v>
      </c>
      <c r="G16" s="3">
        <v>3116</v>
      </c>
      <c r="H16" s="3">
        <v>83</v>
      </c>
      <c r="I16" s="3">
        <v>3175</v>
      </c>
      <c r="J16" s="3">
        <v>82</v>
      </c>
      <c r="K16" s="3">
        <v>3262</v>
      </c>
    </row>
    <row r="17" spans="1:11" ht="13.5">
      <c r="A17" s="1" t="s">
        <v>60</v>
      </c>
      <c r="B17" s="1"/>
      <c r="C17" s="1"/>
      <c r="D17" s="1"/>
      <c r="E17" s="1"/>
      <c r="F17" s="1"/>
      <c r="G17" s="1"/>
      <c r="H17" s="1"/>
      <c r="I17" s="1"/>
      <c r="J17" s="1"/>
      <c r="K17" s="50" t="s">
        <v>99</v>
      </c>
    </row>
  </sheetData>
  <sheetProtection/>
  <mergeCells count="18">
    <mergeCell ref="B8:C8"/>
    <mergeCell ref="B9:C9"/>
    <mergeCell ref="B15:C15"/>
    <mergeCell ref="B16:C16"/>
    <mergeCell ref="B11:C11"/>
    <mergeCell ref="B12:C12"/>
    <mergeCell ref="B13:C13"/>
    <mergeCell ref="B14:C14"/>
    <mergeCell ref="B10:C10"/>
    <mergeCell ref="B7:C7"/>
    <mergeCell ref="A1:K1"/>
    <mergeCell ref="H3:I3"/>
    <mergeCell ref="J3:K3"/>
    <mergeCell ref="A5:C5"/>
    <mergeCell ref="A6:C6"/>
    <mergeCell ref="A3:C4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115" zoomScaleNormal="75" zoomScaleSheetLayoutView="115" zoomScalePageLayoutView="0" workbookViewId="0" topLeftCell="A1">
      <selection activeCell="L22" sqref="L22"/>
    </sheetView>
  </sheetViews>
  <sheetFormatPr defaultColWidth="9.00390625" defaultRowHeight="13.5"/>
  <cols>
    <col min="1" max="1" width="10.00390625" style="0" customWidth="1"/>
    <col min="2" max="2" width="6.75390625" style="0" customWidth="1"/>
    <col min="3" max="3" width="8.125" style="0" customWidth="1"/>
    <col min="4" max="7" width="12.50390625" style="0" customWidth="1"/>
  </cols>
  <sheetData>
    <row r="1" spans="1:7" ht="18.75">
      <c r="A1" s="80" t="s">
        <v>167</v>
      </c>
      <c r="B1" s="80"/>
      <c r="C1" s="80"/>
      <c r="D1" s="80"/>
      <c r="E1" s="80"/>
      <c r="F1" s="80"/>
      <c r="G1" s="80"/>
    </row>
    <row r="2" spans="1:7" ht="13.5">
      <c r="A2" s="1"/>
      <c r="B2" s="1"/>
      <c r="C2" s="1"/>
      <c r="D2" s="1"/>
      <c r="E2" s="1"/>
      <c r="F2" s="1"/>
      <c r="G2" s="50" t="s">
        <v>219</v>
      </c>
    </row>
    <row r="3" spans="1:7" ht="13.5">
      <c r="A3" s="120" t="s">
        <v>7</v>
      </c>
      <c r="B3" s="51" t="s">
        <v>61</v>
      </c>
      <c r="C3" s="51" t="s">
        <v>0</v>
      </c>
      <c r="D3" s="51" t="s">
        <v>96</v>
      </c>
      <c r="E3" s="51" t="s">
        <v>137</v>
      </c>
      <c r="F3" s="51" t="s">
        <v>98</v>
      </c>
      <c r="G3" s="51" t="s">
        <v>138</v>
      </c>
    </row>
    <row r="4" spans="1:7" ht="13.5">
      <c r="A4" s="121"/>
      <c r="B4" s="30" t="s">
        <v>168</v>
      </c>
      <c r="C4" s="30" t="s">
        <v>169</v>
      </c>
      <c r="D4" s="30" t="s">
        <v>170</v>
      </c>
      <c r="E4" s="30" t="s">
        <v>170</v>
      </c>
      <c r="F4" s="30" t="s">
        <v>170</v>
      </c>
      <c r="G4" s="30" t="s">
        <v>170</v>
      </c>
    </row>
    <row r="5" spans="1:7" ht="13.5">
      <c r="A5" s="53" t="s">
        <v>102</v>
      </c>
      <c r="B5" s="11">
        <v>1262</v>
      </c>
      <c r="C5" s="11">
        <v>24830</v>
      </c>
      <c r="D5" s="73">
        <v>6625703</v>
      </c>
      <c r="E5" s="73">
        <v>36649682</v>
      </c>
      <c r="F5" s="73">
        <v>56546014</v>
      </c>
      <c r="G5" s="73">
        <v>15960650</v>
      </c>
    </row>
    <row r="6" spans="1:7" ht="13.5">
      <c r="A6" s="15" t="s">
        <v>139</v>
      </c>
      <c r="B6" s="9">
        <v>140</v>
      </c>
      <c r="C6" s="9">
        <v>1950</v>
      </c>
      <c r="D6" s="14">
        <v>495961</v>
      </c>
      <c r="E6" s="14">
        <v>1798011</v>
      </c>
      <c r="F6" s="14">
        <v>2920622</v>
      </c>
      <c r="G6" s="14">
        <v>1005765</v>
      </c>
    </row>
    <row r="7" spans="1:7" ht="13.5">
      <c r="A7" s="15" t="s">
        <v>12</v>
      </c>
      <c r="B7" s="9">
        <v>43</v>
      </c>
      <c r="C7" s="9">
        <v>714</v>
      </c>
      <c r="D7" s="14">
        <v>181320</v>
      </c>
      <c r="E7" s="14">
        <v>301918</v>
      </c>
      <c r="F7" s="14">
        <v>591152</v>
      </c>
      <c r="G7" s="14">
        <v>276651</v>
      </c>
    </row>
    <row r="8" spans="1:7" ht="13.5">
      <c r="A8" s="15" t="s">
        <v>140</v>
      </c>
      <c r="B8" s="9">
        <v>72</v>
      </c>
      <c r="C8" s="9">
        <v>948</v>
      </c>
      <c r="D8" s="14">
        <v>214600</v>
      </c>
      <c r="E8" s="14">
        <v>460153</v>
      </c>
      <c r="F8" s="14">
        <v>1133666</v>
      </c>
      <c r="G8" s="14">
        <v>616288</v>
      </c>
    </row>
    <row r="9" spans="1:7" ht="13.5">
      <c r="A9" s="15" t="s">
        <v>13</v>
      </c>
      <c r="B9" s="9">
        <v>69</v>
      </c>
      <c r="C9" s="9">
        <v>2218</v>
      </c>
      <c r="D9" s="14">
        <v>546598</v>
      </c>
      <c r="E9" s="14">
        <v>3557468</v>
      </c>
      <c r="F9" s="14">
        <v>5335650</v>
      </c>
      <c r="G9" s="14">
        <v>1703845</v>
      </c>
    </row>
    <row r="10" spans="1:7" ht="13.5">
      <c r="A10" s="15" t="s">
        <v>141</v>
      </c>
      <c r="B10" s="9">
        <v>55</v>
      </c>
      <c r="C10" s="9">
        <v>1213</v>
      </c>
      <c r="D10" s="14">
        <v>366602</v>
      </c>
      <c r="E10" s="14">
        <v>1182751</v>
      </c>
      <c r="F10" s="14">
        <v>3497451</v>
      </c>
      <c r="G10" s="14">
        <v>1545417</v>
      </c>
    </row>
    <row r="11" spans="1:7" ht="13.5">
      <c r="A11" s="15" t="s">
        <v>142</v>
      </c>
      <c r="B11" s="9">
        <v>107</v>
      </c>
      <c r="C11" s="9">
        <v>3006</v>
      </c>
      <c r="D11" s="14">
        <v>720334</v>
      </c>
      <c r="E11" s="14">
        <v>2035342</v>
      </c>
      <c r="F11" s="14">
        <v>3700616</v>
      </c>
      <c r="G11" s="14">
        <v>1562275</v>
      </c>
    </row>
    <row r="12" spans="1:7" ht="13.5">
      <c r="A12" s="15" t="s">
        <v>14</v>
      </c>
      <c r="B12" s="9">
        <v>102</v>
      </c>
      <c r="C12" s="9">
        <v>1417</v>
      </c>
      <c r="D12" s="14">
        <v>404401</v>
      </c>
      <c r="E12" s="14">
        <v>2416326</v>
      </c>
      <c r="F12" s="14">
        <v>3654526</v>
      </c>
      <c r="G12" s="14">
        <v>1181717</v>
      </c>
    </row>
    <row r="13" spans="1:7" ht="13.5">
      <c r="A13" s="15" t="s">
        <v>143</v>
      </c>
      <c r="B13" s="9">
        <v>42</v>
      </c>
      <c r="C13" s="9">
        <v>916</v>
      </c>
      <c r="D13" s="14">
        <v>241525</v>
      </c>
      <c r="E13" s="14">
        <v>780210</v>
      </c>
      <c r="F13" s="14">
        <v>1283711</v>
      </c>
      <c r="G13" s="14">
        <v>466277</v>
      </c>
    </row>
    <row r="14" spans="1:7" ht="13.5">
      <c r="A14" s="15" t="s">
        <v>101</v>
      </c>
      <c r="B14" s="9">
        <v>131</v>
      </c>
      <c r="C14" s="9">
        <v>2765</v>
      </c>
      <c r="D14" s="14">
        <v>721286</v>
      </c>
      <c r="E14" s="14">
        <v>1921195</v>
      </c>
      <c r="F14" s="14">
        <v>3540290</v>
      </c>
      <c r="G14" s="14">
        <v>1540568</v>
      </c>
    </row>
    <row r="15" spans="1:7" ht="13.5">
      <c r="A15" s="15" t="s">
        <v>144</v>
      </c>
      <c r="B15" s="9">
        <v>57</v>
      </c>
      <c r="C15" s="9">
        <v>804</v>
      </c>
      <c r="D15" s="14">
        <v>234628</v>
      </c>
      <c r="E15" s="14">
        <v>654661</v>
      </c>
      <c r="F15" s="14">
        <v>1431531</v>
      </c>
      <c r="G15" s="14">
        <v>668371</v>
      </c>
    </row>
    <row r="16" spans="1:7" ht="13.5">
      <c r="A16" s="15" t="s">
        <v>220</v>
      </c>
      <c r="B16" s="9">
        <v>50</v>
      </c>
      <c r="C16" s="9">
        <v>1071</v>
      </c>
      <c r="D16" s="14">
        <v>270029</v>
      </c>
      <c r="E16" s="14">
        <v>1385760</v>
      </c>
      <c r="F16" s="14">
        <v>2139758</v>
      </c>
      <c r="G16" s="14">
        <v>722350</v>
      </c>
    </row>
    <row r="17" spans="1:7" ht="13.5">
      <c r="A17" s="15" t="s">
        <v>145</v>
      </c>
      <c r="B17" s="9">
        <v>5</v>
      </c>
      <c r="C17" s="9">
        <v>53</v>
      </c>
      <c r="D17" s="14">
        <v>12355</v>
      </c>
      <c r="E17" s="14">
        <v>26694</v>
      </c>
      <c r="F17" s="14">
        <v>53748</v>
      </c>
      <c r="G17" s="14">
        <v>25765</v>
      </c>
    </row>
    <row r="18" spans="1:7" ht="13.5">
      <c r="A18" s="15" t="s">
        <v>146</v>
      </c>
      <c r="B18" s="9">
        <v>4</v>
      </c>
      <c r="C18" s="9">
        <v>32</v>
      </c>
      <c r="D18" s="14">
        <v>7080</v>
      </c>
      <c r="E18" s="14">
        <v>4926</v>
      </c>
      <c r="F18" s="14">
        <v>20556</v>
      </c>
      <c r="G18" s="14">
        <v>13118</v>
      </c>
    </row>
    <row r="19" spans="1:7" ht="13.5">
      <c r="A19" s="15" t="s">
        <v>147</v>
      </c>
      <c r="B19" s="9">
        <v>3</v>
      </c>
      <c r="C19" s="9">
        <v>64</v>
      </c>
      <c r="D19" s="14">
        <v>17753</v>
      </c>
      <c r="E19" s="14">
        <v>46323</v>
      </c>
      <c r="F19" s="14">
        <v>71790</v>
      </c>
      <c r="G19" s="14">
        <v>24261</v>
      </c>
    </row>
    <row r="20" spans="1:7" ht="13.5">
      <c r="A20" s="15" t="s">
        <v>148</v>
      </c>
      <c r="B20" s="9">
        <v>11</v>
      </c>
      <c r="C20" s="9">
        <v>162</v>
      </c>
      <c r="D20" s="14">
        <v>42431</v>
      </c>
      <c r="E20" s="14">
        <v>118391</v>
      </c>
      <c r="F20" s="14">
        <v>250257</v>
      </c>
      <c r="G20" s="14">
        <v>108016</v>
      </c>
    </row>
    <row r="21" spans="1:7" ht="13.5">
      <c r="A21" s="15" t="s">
        <v>149</v>
      </c>
      <c r="B21" s="9">
        <v>16</v>
      </c>
      <c r="C21" s="9">
        <v>242</v>
      </c>
      <c r="D21" s="14">
        <v>73040</v>
      </c>
      <c r="E21" s="14">
        <v>323987</v>
      </c>
      <c r="F21" s="14">
        <v>559064</v>
      </c>
      <c r="G21" s="14">
        <v>222713</v>
      </c>
    </row>
    <row r="22" spans="1:7" ht="13.5">
      <c r="A22" s="15" t="s">
        <v>150</v>
      </c>
      <c r="B22" s="9">
        <v>10</v>
      </c>
      <c r="C22" s="9">
        <v>178</v>
      </c>
      <c r="D22" s="14">
        <v>35222</v>
      </c>
      <c r="E22" s="14">
        <v>66484</v>
      </c>
      <c r="F22" s="14">
        <v>150497</v>
      </c>
      <c r="G22" s="14">
        <v>78761</v>
      </c>
    </row>
    <row r="23" spans="1:7" ht="13.5">
      <c r="A23" s="15" t="s">
        <v>151</v>
      </c>
      <c r="B23" s="9">
        <v>4</v>
      </c>
      <c r="C23" s="9">
        <v>50</v>
      </c>
      <c r="D23" s="14">
        <v>9550</v>
      </c>
      <c r="E23" s="14">
        <v>18347</v>
      </c>
      <c r="F23" s="14">
        <v>36681</v>
      </c>
      <c r="G23" s="14">
        <v>17461</v>
      </c>
    </row>
    <row r="24" spans="1:7" ht="13.5">
      <c r="A24" s="15" t="s">
        <v>152</v>
      </c>
      <c r="B24" s="9">
        <v>10</v>
      </c>
      <c r="C24" s="9">
        <v>113</v>
      </c>
      <c r="D24" s="14">
        <v>28463</v>
      </c>
      <c r="E24" s="14">
        <v>44584</v>
      </c>
      <c r="F24" s="14">
        <v>141248</v>
      </c>
      <c r="G24" s="14">
        <v>80534</v>
      </c>
    </row>
    <row r="25" spans="1:7" ht="13.5">
      <c r="A25" s="15" t="s">
        <v>153</v>
      </c>
      <c r="B25" s="9">
        <v>6</v>
      </c>
      <c r="C25" s="9">
        <v>41</v>
      </c>
      <c r="D25" s="14">
        <v>7031</v>
      </c>
      <c r="E25" s="14">
        <v>13435</v>
      </c>
      <c r="F25" s="14">
        <v>39944</v>
      </c>
      <c r="G25" s="14">
        <v>25247</v>
      </c>
    </row>
    <row r="26" spans="1:7" ht="13.5">
      <c r="A26" s="15" t="s">
        <v>15</v>
      </c>
      <c r="B26" s="9">
        <v>43</v>
      </c>
      <c r="C26" s="9">
        <v>962</v>
      </c>
      <c r="D26" s="14">
        <v>226282</v>
      </c>
      <c r="E26" s="14">
        <v>844075</v>
      </c>
      <c r="F26" s="14">
        <v>1297745</v>
      </c>
      <c r="G26" s="14">
        <v>361311</v>
      </c>
    </row>
    <row r="27" spans="1:7" ht="13.5">
      <c r="A27" s="15" t="s">
        <v>16</v>
      </c>
      <c r="B27" s="9">
        <v>8</v>
      </c>
      <c r="C27" s="9">
        <v>105</v>
      </c>
      <c r="D27" s="14">
        <v>30810</v>
      </c>
      <c r="E27" s="14">
        <v>32339</v>
      </c>
      <c r="F27" s="14">
        <v>90375</v>
      </c>
      <c r="G27" s="14">
        <v>55337</v>
      </c>
    </row>
    <row r="28" spans="1:7" ht="13.5">
      <c r="A28" s="15" t="s">
        <v>17</v>
      </c>
      <c r="B28" s="9">
        <v>8</v>
      </c>
      <c r="C28" s="9">
        <v>87</v>
      </c>
      <c r="D28" s="14">
        <v>12434</v>
      </c>
      <c r="E28" s="14">
        <v>23898</v>
      </c>
      <c r="F28" s="14">
        <v>56257</v>
      </c>
      <c r="G28" s="14">
        <v>29420</v>
      </c>
    </row>
    <row r="29" spans="1:7" ht="13.5">
      <c r="A29" s="53" t="s">
        <v>18</v>
      </c>
      <c r="B29" s="11">
        <v>4</v>
      </c>
      <c r="C29" s="11">
        <v>74</v>
      </c>
      <c r="D29" s="73">
        <v>14583</v>
      </c>
      <c r="E29" s="73">
        <v>16734</v>
      </c>
      <c r="F29" s="73">
        <v>32314</v>
      </c>
      <c r="G29" s="73">
        <v>14850</v>
      </c>
    </row>
    <row r="30" spans="1:7" ht="13.5">
      <c r="A30" s="15" t="s">
        <v>19</v>
      </c>
      <c r="B30" s="9">
        <v>24</v>
      </c>
      <c r="C30" s="9">
        <v>518</v>
      </c>
      <c r="D30" s="14">
        <v>170042</v>
      </c>
      <c r="E30" s="14">
        <v>494289</v>
      </c>
      <c r="F30" s="14">
        <v>922979</v>
      </c>
      <c r="G30" s="14">
        <v>408678</v>
      </c>
    </row>
    <row r="31" spans="1:7" ht="13.5">
      <c r="A31" s="15" t="s">
        <v>20</v>
      </c>
      <c r="B31" s="9">
        <v>82</v>
      </c>
      <c r="C31" s="9">
        <v>3262</v>
      </c>
      <c r="D31" s="14">
        <v>1016307</v>
      </c>
      <c r="E31" s="14">
        <v>16900864</v>
      </c>
      <c r="F31" s="14">
        <v>21189496</v>
      </c>
      <c r="G31" s="14">
        <v>2143630</v>
      </c>
    </row>
    <row r="32" spans="1:7" ht="13.5">
      <c r="A32" s="15" t="s">
        <v>154</v>
      </c>
      <c r="B32" s="9">
        <v>10</v>
      </c>
      <c r="C32" s="9">
        <v>83</v>
      </c>
      <c r="D32" s="14">
        <v>23246</v>
      </c>
      <c r="E32" s="14">
        <v>67794</v>
      </c>
      <c r="F32" s="14">
        <v>94282</v>
      </c>
      <c r="G32" s="14">
        <v>25227</v>
      </c>
    </row>
    <row r="33" spans="1:7" ht="13.5">
      <c r="A33" s="15" t="s">
        <v>155</v>
      </c>
      <c r="B33" s="9">
        <v>58</v>
      </c>
      <c r="C33" s="9">
        <v>793</v>
      </c>
      <c r="D33" s="14">
        <v>201383</v>
      </c>
      <c r="E33" s="14">
        <v>423592</v>
      </c>
      <c r="F33" s="14">
        <v>812148</v>
      </c>
      <c r="G33" s="14">
        <v>370524</v>
      </c>
    </row>
    <row r="34" spans="1:7" ht="13.5">
      <c r="A34" s="15" t="s">
        <v>156</v>
      </c>
      <c r="B34" s="9">
        <v>2</v>
      </c>
      <c r="C34" s="9">
        <v>11</v>
      </c>
      <c r="D34" s="14" t="s">
        <v>222</v>
      </c>
      <c r="E34" s="14" t="s">
        <v>222</v>
      </c>
      <c r="F34" s="14" t="s">
        <v>222</v>
      </c>
      <c r="G34" s="14" t="s">
        <v>222</v>
      </c>
    </row>
    <row r="35" spans="1:7" ht="13.5">
      <c r="A35" s="15" t="s">
        <v>157</v>
      </c>
      <c r="B35" s="9">
        <v>1</v>
      </c>
      <c r="C35" s="9">
        <v>4</v>
      </c>
      <c r="D35" s="14" t="s">
        <v>222</v>
      </c>
      <c r="E35" s="14" t="s">
        <v>222</v>
      </c>
      <c r="F35" s="14" t="s">
        <v>222</v>
      </c>
      <c r="G35" s="14" t="s">
        <v>222</v>
      </c>
    </row>
    <row r="36" spans="1:7" ht="13.5">
      <c r="A36" s="15" t="s">
        <v>158</v>
      </c>
      <c r="B36" s="9">
        <v>5</v>
      </c>
      <c r="C36" s="9">
        <v>31</v>
      </c>
      <c r="D36" s="14">
        <v>6649</v>
      </c>
      <c r="E36" s="14">
        <v>1453</v>
      </c>
      <c r="F36" s="14">
        <v>18606</v>
      </c>
      <c r="G36" s="14">
        <v>16337</v>
      </c>
    </row>
    <row r="37" spans="1:7" ht="13.5">
      <c r="A37" s="15" t="s">
        <v>159</v>
      </c>
      <c r="B37" s="9">
        <v>5</v>
      </c>
      <c r="C37" s="9">
        <v>72</v>
      </c>
      <c r="D37" s="14">
        <v>38287</v>
      </c>
      <c r="E37" s="14">
        <v>99488</v>
      </c>
      <c r="F37" s="14">
        <v>187631</v>
      </c>
      <c r="G37" s="14">
        <v>83569</v>
      </c>
    </row>
    <row r="38" spans="1:7" ht="13.5">
      <c r="A38" s="15" t="s">
        <v>160</v>
      </c>
      <c r="B38" s="9">
        <v>1</v>
      </c>
      <c r="C38" s="9">
        <v>27</v>
      </c>
      <c r="D38" s="14" t="s">
        <v>222</v>
      </c>
      <c r="E38" s="14" t="s">
        <v>222</v>
      </c>
      <c r="F38" s="14" t="s">
        <v>222</v>
      </c>
      <c r="G38" s="14" t="s">
        <v>222</v>
      </c>
    </row>
    <row r="39" spans="1:7" ht="13.5">
      <c r="A39" s="15" t="s">
        <v>161</v>
      </c>
      <c r="B39" s="9">
        <v>5</v>
      </c>
      <c r="C39" s="9">
        <v>38</v>
      </c>
      <c r="D39" s="14">
        <v>3909</v>
      </c>
      <c r="E39" s="14">
        <v>34548</v>
      </c>
      <c r="F39" s="14">
        <v>49855</v>
      </c>
      <c r="G39" s="14">
        <v>14299</v>
      </c>
    </row>
    <row r="40" spans="1:7" ht="13.5">
      <c r="A40" s="15" t="s">
        <v>162</v>
      </c>
      <c r="B40" s="9">
        <v>3</v>
      </c>
      <c r="C40" s="9">
        <v>44</v>
      </c>
      <c r="D40" s="14">
        <v>20780</v>
      </c>
      <c r="E40" s="14">
        <v>40912</v>
      </c>
      <c r="F40" s="14">
        <v>69631</v>
      </c>
      <c r="G40" s="14">
        <v>32201</v>
      </c>
    </row>
    <row r="41" spans="1:7" ht="13.5">
      <c r="A41" s="15" t="s">
        <v>163</v>
      </c>
      <c r="B41" s="9">
        <v>17</v>
      </c>
      <c r="C41" s="9">
        <v>232</v>
      </c>
      <c r="D41" s="14">
        <v>74165</v>
      </c>
      <c r="E41" s="14">
        <v>219614</v>
      </c>
      <c r="F41" s="14">
        <v>665292</v>
      </c>
      <c r="G41" s="14">
        <v>322791</v>
      </c>
    </row>
    <row r="42" spans="1:7" ht="13.5">
      <c r="A42" s="15" t="s">
        <v>221</v>
      </c>
      <c r="B42" s="9">
        <v>32</v>
      </c>
      <c r="C42" s="9">
        <v>370</v>
      </c>
      <c r="D42" s="14">
        <v>62113</v>
      </c>
      <c r="E42" s="14">
        <v>96333</v>
      </c>
      <c r="F42" s="14">
        <v>219198</v>
      </c>
      <c r="G42" s="14">
        <v>116434</v>
      </c>
    </row>
    <row r="43" spans="1:7" ht="13.5">
      <c r="A43" s="15" t="s">
        <v>164</v>
      </c>
      <c r="B43" s="9">
        <v>2</v>
      </c>
      <c r="C43" s="9">
        <v>32</v>
      </c>
      <c r="D43" s="14" t="s">
        <v>222</v>
      </c>
      <c r="E43" s="14" t="s">
        <v>222</v>
      </c>
      <c r="F43" s="14" t="s">
        <v>222</v>
      </c>
      <c r="G43" s="14" t="s">
        <v>222</v>
      </c>
    </row>
    <row r="44" spans="1:7" ht="13.5">
      <c r="A44" s="15" t="s">
        <v>165</v>
      </c>
      <c r="B44" s="9">
        <v>6</v>
      </c>
      <c r="C44" s="9">
        <v>54</v>
      </c>
      <c r="D44" s="14">
        <v>34131</v>
      </c>
      <c r="E44" s="14">
        <v>94445</v>
      </c>
      <c r="F44" s="14">
        <v>106241</v>
      </c>
      <c r="G44" s="14">
        <v>10585</v>
      </c>
    </row>
    <row r="45" spans="1:7" ht="13.5">
      <c r="A45" s="15" t="s">
        <v>166</v>
      </c>
      <c r="B45" s="9">
        <v>9</v>
      </c>
      <c r="C45" s="9">
        <v>74</v>
      </c>
      <c r="D45" s="14">
        <v>21587</v>
      </c>
      <c r="E45" s="14">
        <v>44541</v>
      </c>
      <c r="F45" s="14">
        <v>93219</v>
      </c>
      <c r="G45" s="14">
        <v>41305</v>
      </c>
    </row>
    <row r="46" spans="1:7" ht="13.5">
      <c r="A46" s="1"/>
      <c r="B46" s="1"/>
      <c r="C46" s="1"/>
      <c r="D46" s="1"/>
      <c r="E46" s="1"/>
      <c r="F46" s="1"/>
      <c r="G46" s="50" t="s">
        <v>99</v>
      </c>
    </row>
  </sheetData>
  <sheetProtection/>
  <mergeCells count="2">
    <mergeCell ref="A1:G1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18.125" style="0" customWidth="1"/>
    <col min="6" max="6" width="9.625" style="0" customWidth="1"/>
    <col min="7" max="7" width="10.00390625" style="0" customWidth="1"/>
  </cols>
  <sheetData>
    <row r="1" spans="1:8" ht="17.25">
      <c r="A1" s="90" t="s">
        <v>116</v>
      </c>
      <c r="B1" s="91"/>
      <c r="C1" s="91"/>
      <c r="D1" s="91"/>
      <c r="E1" s="91"/>
      <c r="F1" s="91"/>
      <c r="G1" s="91"/>
      <c r="H1" s="27"/>
    </row>
    <row r="2" spans="1:7" ht="13.5">
      <c r="A2" s="1"/>
      <c r="B2" s="1"/>
      <c r="C2" s="1"/>
      <c r="D2" s="1"/>
      <c r="E2" s="1"/>
      <c r="F2" s="1"/>
      <c r="G2" s="50" t="s">
        <v>173</v>
      </c>
    </row>
    <row r="3" spans="1:7" ht="13.5">
      <c r="A3" s="81" t="s">
        <v>128</v>
      </c>
      <c r="B3" s="87" t="s">
        <v>61</v>
      </c>
      <c r="C3" s="87" t="s">
        <v>83</v>
      </c>
      <c r="D3" s="88"/>
      <c r="E3" s="88"/>
      <c r="F3" s="88"/>
      <c r="G3" s="89"/>
    </row>
    <row r="4" spans="1:7" ht="13.5">
      <c r="A4" s="81"/>
      <c r="B4" s="81"/>
      <c r="C4" s="82" t="s">
        <v>4</v>
      </c>
      <c r="D4" s="21"/>
      <c r="E4" s="21"/>
      <c r="F4" s="21"/>
      <c r="G4" s="22"/>
    </row>
    <row r="5" spans="1:7" ht="13.5">
      <c r="A5" s="81"/>
      <c r="B5" s="81"/>
      <c r="C5" s="92"/>
      <c r="D5" s="26" t="s">
        <v>68</v>
      </c>
      <c r="E5" s="82" t="s">
        <v>71</v>
      </c>
      <c r="F5" s="83"/>
      <c r="G5" s="84"/>
    </row>
    <row r="6" spans="1:7" ht="13.5">
      <c r="A6" s="81"/>
      <c r="B6" s="81"/>
      <c r="C6" s="92"/>
      <c r="D6" s="24" t="s">
        <v>69</v>
      </c>
      <c r="E6" s="85" t="s">
        <v>22</v>
      </c>
      <c r="F6" s="82" t="s">
        <v>182</v>
      </c>
      <c r="G6" s="56"/>
    </row>
    <row r="7" spans="1:7" ht="13.5">
      <c r="A7" s="81"/>
      <c r="B7" s="81"/>
      <c r="C7" s="93"/>
      <c r="D7" s="25" t="s">
        <v>70</v>
      </c>
      <c r="E7" s="86"/>
      <c r="F7" s="86"/>
      <c r="G7" s="55" t="s">
        <v>181</v>
      </c>
    </row>
    <row r="8" spans="1:7" ht="30" customHeight="1">
      <c r="A8" s="15" t="s">
        <v>72</v>
      </c>
      <c r="B8" s="3">
        <f aca="true" t="shared" si="0" ref="B8:G8">SUM(B9:B25)</f>
        <v>615</v>
      </c>
      <c r="C8" s="3">
        <f t="shared" si="0"/>
        <v>3972</v>
      </c>
      <c r="D8" s="3">
        <f t="shared" si="0"/>
        <v>489</v>
      </c>
      <c r="E8" s="3">
        <f t="shared" si="0"/>
        <v>3224</v>
      </c>
      <c r="F8" s="3">
        <f t="shared" si="0"/>
        <v>3009</v>
      </c>
      <c r="G8" s="3">
        <f t="shared" si="0"/>
        <v>1897</v>
      </c>
    </row>
    <row r="9" spans="1:7" ht="30" customHeight="1">
      <c r="A9" s="15" t="s">
        <v>73</v>
      </c>
      <c r="B9" s="3">
        <v>1</v>
      </c>
      <c r="C9" s="3">
        <v>1</v>
      </c>
      <c r="D9" s="28" t="s">
        <v>48</v>
      </c>
      <c r="E9" s="28" t="s">
        <v>48</v>
      </c>
      <c r="F9" s="28" t="s">
        <v>48</v>
      </c>
      <c r="G9" s="28" t="s">
        <v>48</v>
      </c>
    </row>
    <row r="10" spans="1:7" ht="30" customHeight="1">
      <c r="A10" s="54" t="s">
        <v>188</v>
      </c>
      <c r="B10" s="28" t="s">
        <v>48</v>
      </c>
      <c r="C10" s="28" t="s">
        <v>48</v>
      </c>
      <c r="D10" s="28" t="s">
        <v>48</v>
      </c>
      <c r="E10" s="28" t="s">
        <v>48</v>
      </c>
      <c r="F10" s="28" t="s">
        <v>48</v>
      </c>
      <c r="G10" s="28" t="s">
        <v>48</v>
      </c>
    </row>
    <row r="11" spans="1:7" ht="30" customHeight="1">
      <c r="A11" s="15" t="s">
        <v>74</v>
      </c>
      <c r="B11" s="3">
        <v>64</v>
      </c>
      <c r="C11" s="3">
        <v>711</v>
      </c>
      <c r="D11" s="3">
        <v>31</v>
      </c>
      <c r="E11" s="3">
        <v>603</v>
      </c>
      <c r="F11" s="3">
        <v>533</v>
      </c>
      <c r="G11" s="3">
        <v>454</v>
      </c>
    </row>
    <row r="12" spans="1:7" ht="30" customHeight="1">
      <c r="A12" s="15" t="s">
        <v>75</v>
      </c>
      <c r="B12" s="3">
        <v>16</v>
      </c>
      <c r="C12" s="3">
        <v>64</v>
      </c>
      <c r="D12" s="3">
        <f>12+5</f>
        <v>17</v>
      </c>
      <c r="E12" s="3">
        <v>38</v>
      </c>
      <c r="F12" s="3">
        <v>36</v>
      </c>
      <c r="G12" s="3">
        <v>25</v>
      </c>
    </row>
    <row r="13" spans="1:7" ht="30" customHeight="1">
      <c r="A13" s="13" t="s">
        <v>77</v>
      </c>
      <c r="B13" s="28" t="s">
        <v>48</v>
      </c>
      <c r="C13" s="28" t="s">
        <v>48</v>
      </c>
      <c r="D13" s="28" t="s">
        <v>48</v>
      </c>
      <c r="E13" s="28" t="s">
        <v>48</v>
      </c>
      <c r="F13" s="28" t="s">
        <v>48</v>
      </c>
      <c r="G13" s="28" t="s">
        <v>48</v>
      </c>
    </row>
    <row r="14" spans="1:7" ht="30" customHeight="1">
      <c r="A14" s="15" t="s">
        <v>78</v>
      </c>
      <c r="B14" s="3">
        <v>2</v>
      </c>
      <c r="C14" s="3">
        <v>6</v>
      </c>
      <c r="D14" s="28" t="s">
        <v>48</v>
      </c>
      <c r="E14" s="3">
        <v>4</v>
      </c>
      <c r="F14" s="3">
        <v>3</v>
      </c>
      <c r="G14" s="3">
        <v>3</v>
      </c>
    </row>
    <row r="15" spans="1:7" ht="30" customHeight="1">
      <c r="A15" s="15" t="s">
        <v>176</v>
      </c>
      <c r="B15" s="3">
        <v>22</v>
      </c>
      <c r="C15" s="3">
        <v>133</v>
      </c>
      <c r="D15" s="3">
        <v>17</v>
      </c>
      <c r="E15" s="3">
        <v>111</v>
      </c>
      <c r="F15" s="3">
        <v>111</v>
      </c>
      <c r="G15" s="3">
        <v>103</v>
      </c>
    </row>
    <row r="16" spans="1:7" ht="30" customHeight="1">
      <c r="A16" s="15" t="s">
        <v>79</v>
      </c>
      <c r="B16" s="3">
        <v>140</v>
      </c>
      <c r="C16" s="3">
        <v>574</v>
      </c>
      <c r="D16" s="3">
        <f>97+39</f>
        <v>136</v>
      </c>
      <c r="E16" s="3">
        <v>410</v>
      </c>
      <c r="F16" s="3">
        <v>380</v>
      </c>
      <c r="G16" s="3">
        <v>138</v>
      </c>
    </row>
    <row r="17" spans="1:7" ht="30" customHeight="1">
      <c r="A17" s="15" t="s">
        <v>76</v>
      </c>
      <c r="B17" s="3">
        <v>10</v>
      </c>
      <c r="C17" s="3">
        <v>55</v>
      </c>
      <c r="D17" s="3">
        <v>4</v>
      </c>
      <c r="E17" s="3">
        <v>48</v>
      </c>
      <c r="F17" s="3">
        <v>46</v>
      </c>
      <c r="G17" s="3">
        <v>40</v>
      </c>
    </row>
    <row r="18" spans="1:7" ht="30" customHeight="1">
      <c r="A18" s="54" t="s">
        <v>177</v>
      </c>
      <c r="B18" s="3">
        <v>105</v>
      </c>
      <c r="C18" s="3">
        <v>247</v>
      </c>
      <c r="D18" s="3">
        <f>81+15</f>
        <v>96</v>
      </c>
      <c r="E18" s="3">
        <v>115</v>
      </c>
      <c r="F18" s="3">
        <v>106</v>
      </c>
      <c r="G18" s="3">
        <v>77</v>
      </c>
    </row>
    <row r="19" spans="1:7" ht="30" customHeight="1">
      <c r="A19" s="13" t="s">
        <v>175</v>
      </c>
      <c r="B19" s="3">
        <v>22</v>
      </c>
      <c r="C19" s="3">
        <v>125</v>
      </c>
      <c r="D19" s="3">
        <f>13+3</f>
        <v>16</v>
      </c>
      <c r="E19" s="3">
        <v>90</v>
      </c>
      <c r="F19" s="3">
        <v>87</v>
      </c>
      <c r="G19" s="3">
        <v>76</v>
      </c>
    </row>
    <row r="20" spans="1:7" ht="30" customHeight="1">
      <c r="A20" s="54" t="s">
        <v>178</v>
      </c>
      <c r="B20" s="3">
        <v>61</v>
      </c>
      <c r="C20" s="3">
        <v>524</v>
      </c>
      <c r="D20" s="3">
        <f>37+11</f>
        <v>48</v>
      </c>
      <c r="E20" s="3">
        <v>453</v>
      </c>
      <c r="F20" s="3">
        <v>408</v>
      </c>
      <c r="G20" s="3">
        <v>123</v>
      </c>
    </row>
    <row r="21" spans="1:7" ht="30" customHeight="1">
      <c r="A21" s="54" t="s">
        <v>179</v>
      </c>
      <c r="B21" s="3">
        <v>53</v>
      </c>
      <c r="C21" s="3">
        <v>185</v>
      </c>
      <c r="D21" s="3">
        <f>46+8</f>
        <v>54</v>
      </c>
      <c r="E21" s="3">
        <v>118</v>
      </c>
      <c r="F21" s="3">
        <v>113</v>
      </c>
      <c r="G21" s="3">
        <v>53</v>
      </c>
    </row>
    <row r="22" spans="1:7" ht="30" customHeight="1">
      <c r="A22" s="15" t="s">
        <v>81</v>
      </c>
      <c r="B22" s="3">
        <v>26</v>
      </c>
      <c r="C22" s="3">
        <v>117</v>
      </c>
      <c r="D22" s="3">
        <f>21+1</f>
        <v>22</v>
      </c>
      <c r="E22" s="3">
        <v>94</v>
      </c>
      <c r="F22" s="3">
        <v>89</v>
      </c>
      <c r="G22" s="3">
        <v>62</v>
      </c>
    </row>
    <row r="23" spans="1:7" ht="30" customHeight="1">
      <c r="A23" s="15" t="s">
        <v>80</v>
      </c>
      <c r="B23" s="3">
        <v>32</v>
      </c>
      <c r="C23" s="3">
        <v>959</v>
      </c>
      <c r="D23" s="3">
        <v>12</v>
      </c>
      <c r="E23" s="3">
        <v>927</v>
      </c>
      <c r="F23" s="3">
        <v>900</v>
      </c>
      <c r="G23" s="3">
        <v>588</v>
      </c>
    </row>
    <row r="24" spans="1:7" ht="30" customHeight="1">
      <c r="A24" s="15" t="s">
        <v>82</v>
      </c>
      <c r="B24" s="3">
        <v>5</v>
      </c>
      <c r="C24" s="3">
        <v>36</v>
      </c>
      <c r="D24" s="3">
        <v>1</v>
      </c>
      <c r="E24" s="3">
        <v>35</v>
      </c>
      <c r="F24" s="3">
        <v>27</v>
      </c>
      <c r="G24" s="3">
        <v>19</v>
      </c>
    </row>
    <row r="25" spans="1:7" ht="30" customHeight="1">
      <c r="A25" s="54" t="s">
        <v>180</v>
      </c>
      <c r="B25" s="3">
        <v>56</v>
      </c>
      <c r="C25" s="3">
        <v>235</v>
      </c>
      <c r="D25" s="3">
        <f>28+7</f>
        <v>35</v>
      </c>
      <c r="E25" s="3">
        <v>178</v>
      </c>
      <c r="F25" s="3">
        <v>170</v>
      </c>
      <c r="G25" s="3">
        <v>136</v>
      </c>
    </row>
    <row r="26" spans="1:7" ht="13.5">
      <c r="A26" s="57" t="s">
        <v>183</v>
      </c>
      <c r="B26" s="1"/>
      <c r="C26" s="1"/>
      <c r="D26" s="1"/>
      <c r="E26" s="1"/>
      <c r="F26" s="1"/>
      <c r="G26" s="50" t="s">
        <v>185</v>
      </c>
    </row>
  </sheetData>
  <sheetProtection/>
  <mergeCells count="8">
    <mergeCell ref="E5:G5"/>
    <mergeCell ref="E6:E7"/>
    <mergeCell ref="F6:F7"/>
    <mergeCell ref="C3:G3"/>
    <mergeCell ref="A1:G1"/>
    <mergeCell ref="B3:B7"/>
    <mergeCell ref="A3:A7"/>
    <mergeCell ref="C4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="60" zoomScaleNormal="70" zoomScalePageLayoutView="0" workbookViewId="0" topLeftCell="A1">
      <selection activeCell="T4" sqref="T4"/>
    </sheetView>
  </sheetViews>
  <sheetFormatPr defaultColWidth="9.00390625" defaultRowHeight="13.5"/>
  <cols>
    <col min="1" max="2" width="1.875" style="0" customWidth="1"/>
    <col min="3" max="3" width="18.75390625" style="0" customWidth="1"/>
    <col min="4" max="4" width="9.625" style="0" bestFit="1" customWidth="1"/>
    <col min="5" max="5" width="9.375" style="0" customWidth="1"/>
    <col min="6" max="8" width="8.75390625" style="0" customWidth="1"/>
    <col min="9" max="9" width="9.375" style="0" customWidth="1"/>
    <col min="10" max="10" width="8.75390625" style="0" customWidth="1"/>
    <col min="11" max="11" width="9.375" style="0" customWidth="1"/>
    <col min="12" max="12" width="8.75390625" style="0" customWidth="1"/>
    <col min="13" max="13" width="9.375" style="0" customWidth="1"/>
    <col min="14" max="14" width="8.75390625" style="0" customWidth="1"/>
    <col min="15" max="15" width="9.375" style="0" customWidth="1"/>
    <col min="16" max="16" width="8.75390625" style="0" customWidth="1"/>
    <col min="17" max="17" width="9.375" style="0" customWidth="1"/>
  </cols>
  <sheetData>
    <row r="1" spans="1:17" ht="18.75">
      <c r="A1" s="80" t="s">
        <v>129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8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40"/>
      <c r="Q2" s="50" t="s">
        <v>173</v>
      </c>
    </row>
    <row r="3" spans="1:17" ht="13.5">
      <c r="A3" s="82" t="s">
        <v>114</v>
      </c>
      <c r="B3" s="83"/>
      <c r="C3" s="84"/>
      <c r="D3" s="100" t="s">
        <v>113</v>
      </c>
      <c r="E3" s="100"/>
      <c r="F3" s="87" t="s">
        <v>112</v>
      </c>
      <c r="G3" s="89"/>
      <c r="H3" s="87" t="s">
        <v>108</v>
      </c>
      <c r="I3" s="89"/>
      <c r="J3" s="81" t="s">
        <v>109</v>
      </c>
      <c r="K3" s="81"/>
      <c r="L3" s="81" t="s">
        <v>110</v>
      </c>
      <c r="M3" s="81"/>
      <c r="N3" s="81" t="s">
        <v>111</v>
      </c>
      <c r="O3" s="81"/>
      <c r="P3" s="81" t="s">
        <v>191</v>
      </c>
      <c r="Q3" s="94"/>
    </row>
    <row r="4" spans="1:17" ht="13.5">
      <c r="A4" s="93"/>
      <c r="B4" s="97"/>
      <c r="C4" s="98"/>
      <c r="D4" s="45" t="s">
        <v>61</v>
      </c>
      <c r="E4" s="45" t="s">
        <v>0</v>
      </c>
      <c r="F4" s="2" t="s">
        <v>61</v>
      </c>
      <c r="G4" s="2" t="s">
        <v>0</v>
      </c>
      <c r="H4" s="2" t="s">
        <v>61</v>
      </c>
      <c r="I4" s="2" t="s">
        <v>0</v>
      </c>
      <c r="J4" s="2" t="s">
        <v>61</v>
      </c>
      <c r="K4" s="2" t="s">
        <v>0</v>
      </c>
      <c r="L4" s="2" t="s">
        <v>61</v>
      </c>
      <c r="M4" s="2" t="s">
        <v>0</v>
      </c>
      <c r="N4" s="2" t="s">
        <v>61</v>
      </c>
      <c r="O4" s="2" t="s">
        <v>0</v>
      </c>
      <c r="P4" s="2" t="s">
        <v>61</v>
      </c>
      <c r="Q4" s="2" t="s">
        <v>0</v>
      </c>
    </row>
    <row r="5" spans="1:17" ht="24.75" customHeight="1">
      <c r="A5" s="95" t="s">
        <v>72</v>
      </c>
      <c r="B5" s="99"/>
      <c r="C5" s="96"/>
      <c r="D5" s="46">
        <f aca="true" t="shared" si="0" ref="D5:Q5">SUM(D6,D8,D12)</f>
        <v>615</v>
      </c>
      <c r="E5" s="46">
        <f t="shared" si="0"/>
        <v>3972</v>
      </c>
      <c r="F5" s="47">
        <f t="shared" si="0"/>
        <v>279</v>
      </c>
      <c r="G5" s="47">
        <f t="shared" si="0"/>
        <v>440</v>
      </c>
      <c r="H5" s="47">
        <f t="shared" si="0"/>
        <v>202</v>
      </c>
      <c r="I5" s="47">
        <f t="shared" si="0"/>
        <v>699</v>
      </c>
      <c r="J5" s="47">
        <f t="shared" si="0"/>
        <v>58</v>
      </c>
      <c r="K5" s="47">
        <f t="shared" si="0"/>
        <v>478</v>
      </c>
      <c r="L5" s="47">
        <f t="shared" si="0"/>
        <v>48</v>
      </c>
      <c r="M5" s="47">
        <f t="shared" si="0"/>
        <v>746</v>
      </c>
      <c r="N5" s="47">
        <f t="shared" si="0"/>
        <v>7</v>
      </c>
      <c r="O5" s="47">
        <f t="shared" si="0"/>
        <v>193</v>
      </c>
      <c r="P5" s="47">
        <f t="shared" si="0"/>
        <v>21</v>
      </c>
      <c r="Q5" s="47">
        <f t="shared" si="0"/>
        <v>1416</v>
      </c>
    </row>
    <row r="6" spans="1:17" ht="24.75" customHeight="1">
      <c r="A6" s="43"/>
      <c r="B6" s="95" t="s">
        <v>105</v>
      </c>
      <c r="C6" s="96"/>
      <c r="D6" s="46">
        <f>SUM(D7)</f>
        <v>1</v>
      </c>
      <c r="E6" s="46">
        <f>SUM(E7)</f>
        <v>1</v>
      </c>
      <c r="F6" s="47">
        <f>SUM(F7)</f>
        <v>1</v>
      </c>
      <c r="G6" s="47">
        <f>SUM(G7)</f>
        <v>1</v>
      </c>
      <c r="H6" s="28" t="s">
        <v>48</v>
      </c>
      <c r="I6" s="28" t="s">
        <v>48</v>
      </c>
      <c r="J6" s="28" t="s">
        <v>48</v>
      </c>
      <c r="K6" s="28" t="s">
        <v>48</v>
      </c>
      <c r="L6" s="28" t="s">
        <v>48</v>
      </c>
      <c r="M6" s="28" t="s">
        <v>48</v>
      </c>
      <c r="N6" s="28" t="s">
        <v>48</v>
      </c>
      <c r="O6" s="28" t="s">
        <v>48</v>
      </c>
      <c r="P6" s="28" t="s">
        <v>48</v>
      </c>
      <c r="Q6" s="28" t="s">
        <v>48</v>
      </c>
    </row>
    <row r="7" spans="1:17" ht="24.75" customHeight="1">
      <c r="A7" s="43"/>
      <c r="B7" s="43"/>
      <c r="C7" s="15" t="s">
        <v>187</v>
      </c>
      <c r="D7" s="46">
        <f>SUM(H7,J7,L7,N7,P7,F7)</f>
        <v>1</v>
      </c>
      <c r="E7" s="46">
        <f>SUM(I7,K7,M7,O7,Q7,G7)</f>
        <v>1</v>
      </c>
      <c r="F7" s="3">
        <v>1</v>
      </c>
      <c r="G7" s="3">
        <v>1</v>
      </c>
      <c r="H7" s="28" t="s">
        <v>48</v>
      </c>
      <c r="I7" s="28" t="s">
        <v>48</v>
      </c>
      <c r="J7" s="28" t="s">
        <v>48</v>
      </c>
      <c r="K7" s="28" t="s">
        <v>48</v>
      </c>
      <c r="L7" s="28" t="s">
        <v>48</v>
      </c>
      <c r="M7" s="28" t="s">
        <v>48</v>
      </c>
      <c r="N7" s="28" t="s">
        <v>48</v>
      </c>
      <c r="O7" s="28" t="s">
        <v>48</v>
      </c>
      <c r="P7" s="28" t="s">
        <v>48</v>
      </c>
      <c r="Q7" s="28" t="s">
        <v>48</v>
      </c>
    </row>
    <row r="8" spans="1:17" ht="24.75" customHeight="1">
      <c r="A8" s="43"/>
      <c r="B8" s="95" t="s">
        <v>106</v>
      </c>
      <c r="C8" s="96"/>
      <c r="D8" s="46">
        <f aca="true" t="shared" si="1" ref="D8:I8">SUM(D9:D11)</f>
        <v>80</v>
      </c>
      <c r="E8" s="46">
        <f t="shared" si="1"/>
        <v>775</v>
      </c>
      <c r="F8" s="47">
        <f t="shared" si="1"/>
        <v>17</v>
      </c>
      <c r="G8" s="47">
        <f t="shared" si="1"/>
        <v>80</v>
      </c>
      <c r="H8" s="47">
        <f t="shared" si="1"/>
        <v>33</v>
      </c>
      <c r="I8" s="47">
        <f t="shared" si="1"/>
        <v>131</v>
      </c>
      <c r="J8" s="48">
        <f aca="true" t="shared" si="2" ref="J8:Q8">SUM(J9:J11)</f>
        <v>13</v>
      </c>
      <c r="K8" s="48">
        <f t="shared" si="2"/>
        <v>128</v>
      </c>
      <c r="L8" s="48">
        <f t="shared" si="2"/>
        <v>11</v>
      </c>
      <c r="M8" s="48">
        <f t="shared" si="2"/>
        <v>176</v>
      </c>
      <c r="N8" s="48">
        <f t="shared" si="2"/>
        <v>3</v>
      </c>
      <c r="O8" s="48">
        <f t="shared" si="2"/>
        <v>74</v>
      </c>
      <c r="P8" s="48">
        <f t="shared" si="2"/>
        <v>3</v>
      </c>
      <c r="Q8" s="48">
        <f t="shared" si="2"/>
        <v>186</v>
      </c>
    </row>
    <row r="9" spans="1:17" ht="24.75" customHeight="1">
      <c r="A9" s="43"/>
      <c r="B9" s="43"/>
      <c r="C9" s="54" t="s">
        <v>188</v>
      </c>
      <c r="D9" s="58" t="s">
        <v>48</v>
      </c>
      <c r="E9" s="58" t="s">
        <v>48</v>
      </c>
      <c r="F9" s="28" t="s">
        <v>192</v>
      </c>
      <c r="G9" s="28" t="s">
        <v>192</v>
      </c>
      <c r="H9" s="28" t="s">
        <v>192</v>
      </c>
      <c r="I9" s="28" t="s">
        <v>192</v>
      </c>
      <c r="J9" s="28" t="s">
        <v>192</v>
      </c>
      <c r="K9" s="28" t="s">
        <v>192</v>
      </c>
      <c r="L9" s="28" t="s">
        <v>192</v>
      </c>
      <c r="M9" s="28" t="s">
        <v>192</v>
      </c>
      <c r="N9" s="28" t="s">
        <v>192</v>
      </c>
      <c r="O9" s="28" t="s">
        <v>192</v>
      </c>
      <c r="P9" s="28" t="s">
        <v>192</v>
      </c>
      <c r="Q9" s="28" t="s">
        <v>192</v>
      </c>
    </row>
    <row r="10" spans="1:17" ht="24.75" customHeight="1">
      <c r="A10" s="43"/>
      <c r="B10" s="43"/>
      <c r="C10" s="15" t="s">
        <v>74</v>
      </c>
      <c r="D10" s="46">
        <f>SUM(F10,H10,J10,L10,N10,P10)</f>
        <v>64</v>
      </c>
      <c r="E10" s="46">
        <f>SUM(G10,I10,K10,M10,O10,Q10)</f>
        <v>711</v>
      </c>
      <c r="F10" s="3">
        <v>8</v>
      </c>
      <c r="G10" s="3">
        <v>63</v>
      </c>
      <c r="H10" s="3">
        <v>28</v>
      </c>
      <c r="I10" s="3">
        <v>115</v>
      </c>
      <c r="J10" s="3">
        <v>12</v>
      </c>
      <c r="K10" s="3">
        <v>119</v>
      </c>
      <c r="L10" s="3">
        <v>10</v>
      </c>
      <c r="M10" s="3">
        <v>154</v>
      </c>
      <c r="N10" s="3">
        <v>3</v>
      </c>
      <c r="O10" s="3">
        <v>74</v>
      </c>
      <c r="P10" s="3">
        <v>3</v>
      </c>
      <c r="Q10" s="48">
        <v>186</v>
      </c>
    </row>
    <row r="11" spans="1:17" ht="24.75" customHeight="1">
      <c r="A11" s="43"/>
      <c r="B11" s="44"/>
      <c r="C11" s="15" t="s">
        <v>75</v>
      </c>
      <c r="D11" s="46">
        <f>SUM(F11,H11,J11,L11,N11,P11)</f>
        <v>16</v>
      </c>
      <c r="E11" s="46">
        <f>SUM(G11,I11,K11,M11,O11,Q11)</f>
        <v>64</v>
      </c>
      <c r="F11" s="3">
        <v>9</v>
      </c>
      <c r="G11" s="3">
        <v>17</v>
      </c>
      <c r="H11" s="3">
        <v>5</v>
      </c>
      <c r="I11" s="3">
        <v>16</v>
      </c>
      <c r="J11" s="3">
        <v>1</v>
      </c>
      <c r="K11" s="3">
        <v>9</v>
      </c>
      <c r="L11" s="3">
        <v>1</v>
      </c>
      <c r="M11" s="3">
        <v>22</v>
      </c>
      <c r="N11" s="28" t="s">
        <v>48</v>
      </c>
      <c r="O11" s="28" t="s">
        <v>48</v>
      </c>
      <c r="P11" s="28" t="s">
        <v>48</v>
      </c>
      <c r="Q11" s="28" t="s">
        <v>48</v>
      </c>
    </row>
    <row r="12" spans="1:17" ht="24.75" customHeight="1">
      <c r="A12" s="43"/>
      <c r="B12" s="95" t="s">
        <v>107</v>
      </c>
      <c r="C12" s="96"/>
      <c r="D12" s="46">
        <f>SUM(D13:D25)</f>
        <v>534</v>
      </c>
      <c r="E12" s="46">
        <f>SUM(E13:E25)</f>
        <v>3196</v>
      </c>
      <c r="F12" s="47">
        <f>SUM(F13:F25)</f>
        <v>261</v>
      </c>
      <c r="G12" s="47">
        <f>SUM(G13:G25)</f>
        <v>359</v>
      </c>
      <c r="H12" s="47">
        <f>SUM(H13:H25)</f>
        <v>169</v>
      </c>
      <c r="I12" s="48">
        <f aca="true" t="shared" si="3" ref="I12:Q12">SUM(I13:I25)</f>
        <v>568</v>
      </c>
      <c r="J12" s="48">
        <f t="shared" si="3"/>
        <v>45</v>
      </c>
      <c r="K12" s="48">
        <f t="shared" si="3"/>
        <v>350</v>
      </c>
      <c r="L12" s="48">
        <f t="shared" si="3"/>
        <v>37</v>
      </c>
      <c r="M12" s="48">
        <f t="shared" si="3"/>
        <v>570</v>
      </c>
      <c r="N12" s="48">
        <f t="shared" si="3"/>
        <v>4</v>
      </c>
      <c r="O12" s="48">
        <f t="shared" si="3"/>
        <v>119</v>
      </c>
      <c r="P12" s="48">
        <f t="shared" si="3"/>
        <v>18</v>
      </c>
      <c r="Q12" s="48">
        <f t="shared" si="3"/>
        <v>1230</v>
      </c>
    </row>
    <row r="13" spans="1:17" ht="24.75" customHeight="1">
      <c r="A13" s="43"/>
      <c r="B13" s="43"/>
      <c r="C13" s="13" t="s">
        <v>77</v>
      </c>
      <c r="D13" s="58" t="s">
        <v>48</v>
      </c>
      <c r="E13" s="58" t="s">
        <v>48</v>
      </c>
      <c r="F13" s="28" t="s">
        <v>48</v>
      </c>
      <c r="G13" s="28" t="s">
        <v>48</v>
      </c>
      <c r="H13" s="28" t="s">
        <v>48</v>
      </c>
      <c r="I13" s="28" t="s">
        <v>48</v>
      </c>
      <c r="J13" s="28" t="s">
        <v>48</v>
      </c>
      <c r="K13" s="28" t="s">
        <v>48</v>
      </c>
      <c r="L13" s="28" t="s">
        <v>48</v>
      </c>
      <c r="M13" s="28" t="s">
        <v>48</v>
      </c>
      <c r="N13" s="28" t="s">
        <v>48</v>
      </c>
      <c r="O13" s="28" t="s">
        <v>48</v>
      </c>
      <c r="P13" s="28" t="s">
        <v>48</v>
      </c>
      <c r="Q13" s="28" t="s">
        <v>48</v>
      </c>
    </row>
    <row r="14" spans="1:17" ht="24.75" customHeight="1">
      <c r="A14" s="43"/>
      <c r="B14" s="43"/>
      <c r="C14" s="15" t="s">
        <v>78</v>
      </c>
      <c r="D14" s="46">
        <f aca="true" t="shared" si="4" ref="D14:D25">SUM(F14,H14,J14,L14,N14,P14)</f>
        <v>2</v>
      </c>
      <c r="E14" s="46">
        <f aca="true" t="shared" si="5" ref="E14:E25">SUM(G14,I14,K14,M14,O14,Q14)</f>
        <v>6</v>
      </c>
      <c r="F14" s="28" t="s">
        <v>48</v>
      </c>
      <c r="G14" s="28" t="s">
        <v>48</v>
      </c>
      <c r="H14" s="3">
        <v>2</v>
      </c>
      <c r="I14" s="3">
        <v>6</v>
      </c>
      <c r="J14" s="28" t="s">
        <v>48</v>
      </c>
      <c r="K14" s="28" t="s">
        <v>48</v>
      </c>
      <c r="L14" s="28" t="s">
        <v>48</v>
      </c>
      <c r="M14" s="28" t="s">
        <v>48</v>
      </c>
      <c r="N14" s="28" t="s">
        <v>48</v>
      </c>
      <c r="O14" s="28" t="s">
        <v>48</v>
      </c>
      <c r="P14" s="28" t="s">
        <v>48</v>
      </c>
      <c r="Q14" s="28" t="s">
        <v>48</v>
      </c>
    </row>
    <row r="15" spans="1:17" ht="24.75" customHeight="1">
      <c r="A15" s="43"/>
      <c r="B15" s="43"/>
      <c r="C15" s="15" t="s">
        <v>176</v>
      </c>
      <c r="D15" s="46">
        <f t="shared" si="4"/>
        <v>22</v>
      </c>
      <c r="E15" s="46">
        <f t="shared" si="5"/>
        <v>133</v>
      </c>
      <c r="F15" s="3">
        <v>17</v>
      </c>
      <c r="G15" s="3">
        <v>17</v>
      </c>
      <c r="H15" s="3">
        <v>1</v>
      </c>
      <c r="I15" s="3">
        <v>3</v>
      </c>
      <c r="J15" s="3">
        <v>2</v>
      </c>
      <c r="K15" s="3">
        <v>15</v>
      </c>
      <c r="L15" s="3">
        <v>1</v>
      </c>
      <c r="M15" s="3">
        <v>15</v>
      </c>
      <c r="N15" s="28" t="s">
        <v>48</v>
      </c>
      <c r="O15" s="28" t="s">
        <v>48</v>
      </c>
      <c r="P15" s="3">
        <v>1</v>
      </c>
      <c r="Q15" s="48">
        <v>83</v>
      </c>
    </row>
    <row r="16" spans="1:17" ht="24.75" customHeight="1">
      <c r="A16" s="43"/>
      <c r="B16" s="43"/>
      <c r="C16" s="15" t="s">
        <v>189</v>
      </c>
      <c r="D16" s="46">
        <f t="shared" si="4"/>
        <v>140</v>
      </c>
      <c r="E16" s="46">
        <f t="shared" si="5"/>
        <v>574</v>
      </c>
      <c r="F16" s="3">
        <v>64</v>
      </c>
      <c r="G16" s="3">
        <v>90</v>
      </c>
      <c r="H16" s="3">
        <v>55</v>
      </c>
      <c r="I16" s="3">
        <v>175</v>
      </c>
      <c r="J16" s="3">
        <v>10</v>
      </c>
      <c r="K16" s="3">
        <v>84</v>
      </c>
      <c r="L16" s="3">
        <v>9</v>
      </c>
      <c r="M16" s="3">
        <v>131</v>
      </c>
      <c r="N16" s="28" t="s">
        <v>48</v>
      </c>
      <c r="O16" s="28" t="s">
        <v>48</v>
      </c>
      <c r="P16" s="3">
        <v>2</v>
      </c>
      <c r="Q16" s="48">
        <v>94</v>
      </c>
    </row>
    <row r="17" spans="1:17" ht="24.75" customHeight="1">
      <c r="A17" s="43"/>
      <c r="B17" s="43"/>
      <c r="C17" s="15" t="s">
        <v>190</v>
      </c>
      <c r="D17" s="46">
        <f t="shared" si="4"/>
        <v>10</v>
      </c>
      <c r="E17" s="46">
        <f t="shared" si="5"/>
        <v>55</v>
      </c>
      <c r="F17" s="3">
        <v>2</v>
      </c>
      <c r="G17" s="3">
        <v>3</v>
      </c>
      <c r="H17" s="3">
        <v>4</v>
      </c>
      <c r="I17" s="3">
        <v>9</v>
      </c>
      <c r="J17" s="3">
        <v>2</v>
      </c>
      <c r="K17" s="3">
        <v>19</v>
      </c>
      <c r="L17" s="3">
        <v>2</v>
      </c>
      <c r="M17" s="3">
        <v>24</v>
      </c>
      <c r="N17" s="28" t="s">
        <v>48</v>
      </c>
      <c r="O17" s="28" t="s">
        <v>48</v>
      </c>
      <c r="P17" s="28" t="s">
        <v>48</v>
      </c>
      <c r="Q17" s="28" t="s">
        <v>48</v>
      </c>
    </row>
    <row r="18" spans="1:17" ht="24.75" customHeight="1">
      <c r="A18" s="43"/>
      <c r="B18" s="43"/>
      <c r="C18" s="54" t="s">
        <v>177</v>
      </c>
      <c r="D18" s="46">
        <f t="shared" si="4"/>
        <v>105</v>
      </c>
      <c r="E18" s="46">
        <f t="shared" si="5"/>
        <v>247</v>
      </c>
      <c r="F18" s="3">
        <v>88</v>
      </c>
      <c r="G18" s="3">
        <v>118</v>
      </c>
      <c r="H18" s="3">
        <v>10</v>
      </c>
      <c r="I18" s="3">
        <v>35</v>
      </c>
      <c r="J18" s="3">
        <v>5</v>
      </c>
      <c r="K18" s="3">
        <v>31</v>
      </c>
      <c r="L18" s="3">
        <v>1</v>
      </c>
      <c r="M18" s="3">
        <v>12</v>
      </c>
      <c r="N18" s="28" t="s">
        <v>48</v>
      </c>
      <c r="O18" s="28" t="s">
        <v>48</v>
      </c>
      <c r="P18" s="3">
        <v>1</v>
      </c>
      <c r="Q18" s="48">
        <v>51</v>
      </c>
    </row>
    <row r="19" spans="1:17" ht="24.75" customHeight="1">
      <c r="A19" s="43"/>
      <c r="B19" s="43"/>
      <c r="C19" s="13" t="s">
        <v>175</v>
      </c>
      <c r="D19" s="46">
        <f t="shared" si="4"/>
        <v>22</v>
      </c>
      <c r="E19" s="46">
        <f t="shared" si="5"/>
        <v>125</v>
      </c>
      <c r="F19" s="3">
        <v>12</v>
      </c>
      <c r="G19" s="3">
        <v>18</v>
      </c>
      <c r="H19" s="3">
        <v>6</v>
      </c>
      <c r="I19" s="3">
        <v>26</v>
      </c>
      <c r="J19" s="3">
        <v>2</v>
      </c>
      <c r="K19" s="3">
        <v>20</v>
      </c>
      <c r="L19" s="28" t="s">
        <v>48</v>
      </c>
      <c r="M19" s="28" t="s">
        <v>48</v>
      </c>
      <c r="N19" s="3">
        <v>1</v>
      </c>
      <c r="O19" s="3">
        <v>24</v>
      </c>
      <c r="P19" s="3">
        <v>1</v>
      </c>
      <c r="Q19" s="48">
        <v>37</v>
      </c>
    </row>
    <row r="20" spans="1:17" ht="24.75" customHeight="1">
      <c r="A20" s="43"/>
      <c r="B20" s="43"/>
      <c r="C20" s="54" t="s">
        <v>178</v>
      </c>
      <c r="D20" s="46">
        <f t="shared" si="4"/>
        <v>61</v>
      </c>
      <c r="E20" s="46">
        <f t="shared" si="5"/>
        <v>524</v>
      </c>
      <c r="F20" s="3">
        <v>9</v>
      </c>
      <c r="G20" s="3">
        <v>23</v>
      </c>
      <c r="H20" s="3">
        <v>27</v>
      </c>
      <c r="I20" s="3">
        <v>97</v>
      </c>
      <c r="J20" s="3">
        <v>11</v>
      </c>
      <c r="K20" s="3">
        <v>83</v>
      </c>
      <c r="L20" s="3">
        <v>9</v>
      </c>
      <c r="M20" s="3">
        <v>139</v>
      </c>
      <c r="N20" s="3">
        <v>1</v>
      </c>
      <c r="O20" s="3">
        <v>37</v>
      </c>
      <c r="P20" s="3">
        <v>4</v>
      </c>
      <c r="Q20" s="48">
        <v>145</v>
      </c>
    </row>
    <row r="21" spans="1:17" ht="24.75" customHeight="1">
      <c r="A21" s="43"/>
      <c r="B21" s="43"/>
      <c r="C21" s="54" t="s">
        <v>179</v>
      </c>
      <c r="D21" s="46">
        <f t="shared" si="4"/>
        <v>53</v>
      </c>
      <c r="E21" s="46">
        <f t="shared" si="5"/>
        <v>185</v>
      </c>
      <c r="F21" s="3">
        <v>30</v>
      </c>
      <c r="G21" s="3">
        <v>35</v>
      </c>
      <c r="H21" s="3">
        <v>16</v>
      </c>
      <c r="I21" s="3">
        <v>48</v>
      </c>
      <c r="J21" s="3">
        <v>4</v>
      </c>
      <c r="K21" s="3">
        <v>30</v>
      </c>
      <c r="L21" s="3">
        <v>2</v>
      </c>
      <c r="M21" s="3">
        <v>36</v>
      </c>
      <c r="N21" s="3">
        <v>1</v>
      </c>
      <c r="O21" s="3">
        <v>36</v>
      </c>
      <c r="P21" s="28" t="s">
        <v>48</v>
      </c>
      <c r="Q21" s="8" t="s">
        <v>48</v>
      </c>
    </row>
    <row r="22" spans="1:17" ht="24.75" customHeight="1">
      <c r="A22" s="43"/>
      <c r="B22" s="43"/>
      <c r="C22" s="15" t="s">
        <v>81</v>
      </c>
      <c r="D22" s="46">
        <f t="shared" si="4"/>
        <v>26</v>
      </c>
      <c r="E22" s="46">
        <f t="shared" si="5"/>
        <v>117</v>
      </c>
      <c r="F22" s="3">
        <v>18</v>
      </c>
      <c r="G22" s="3">
        <v>24</v>
      </c>
      <c r="H22" s="3">
        <v>2</v>
      </c>
      <c r="I22" s="3">
        <v>5</v>
      </c>
      <c r="J22" s="3">
        <v>2</v>
      </c>
      <c r="K22" s="3">
        <v>15</v>
      </c>
      <c r="L22" s="3">
        <v>3</v>
      </c>
      <c r="M22" s="3">
        <v>41</v>
      </c>
      <c r="N22" s="28" t="s">
        <v>48</v>
      </c>
      <c r="O22" s="28" t="s">
        <v>48</v>
      </c>
      <c r="P22" s="3">
        <v>1</v>
      </c>
      <c r="Q22" s="48">
        <v>32</v>
      </c>
    </row>
    <row r="23" spans="1:17" ht="24.75" customHeight="1">
      <c r="A23" s="43"/>
      <c r="B23" s="43"/>
      <c r="C23" s="15" t="s">
        <v>80</v>
      </c>
      <c r="D23" s="46">
        <f t="shared" si="4"/>
        <v>32</v>
      </c>
      <c r="E23" s="46">
        <f t="shared" si="5"/>
        <v>959</v>
      </c>
      <c r="F23" s="3">
        <v>3</v>
      </c>
      <c r="G23" s="3">
        <v>5</v>
      </c>
      <c r="H23" s="3">
        <v>14</v>
      </c>
      <c r="I23" s="3">
        <v>71</v>
      </c>
      <c r="J23" s="3">
        <v>2</v>
      </c>
      <c r="K23" s="3">
        <v>14</v>
      </c>
      <c r="L23" s="3">
        <v>5</v>
      </c>
      <c r="M23" s="3">
        <v>81</v>
      </c>
      <c r="N23" s="28" t="s">
        <v>48</v>
      </c>
      <c r="O23" s="28" t="s">
        <v>48</v>
      </c>
      <c r="P23" s="3">
        <v>8</v>
      </c>
      <c r="Q23" s="48">
        <v>788</v>
      </c>
    </row>
    <row r="24" spans="1:17" ht="24.75" customHeight="1">
      <c r="A24" s="43"/>
      <c r="B24" s="43"/>
      <c r="C24" s="15" t="s">
        <v>82</v>
      </c>
      <c r="D24" s="46">
        <f t="shared" si="4"/>
        <v>5</v>
      </c>
      <c r="E24" s="46">
        <f t="shared" si="5"/>
        <v>36</v>
      </c>
      <c r="F24" s="3">
        <v>1</v>
      </c>
      <c r="G24" s="3">
        <v>1</v>
      </c>
      <c r="H24" s="3">
        <v>2</v>
      </c>
      <c r="I24" s="3">
        <v>8</v>
      </c>
      <c r="J24" s="3">
        <v>1</v>
      </c>
      <c r="K24" s="3">
        <v>6</v>
      </c>
      <c r="L24" s="3">
        <v>1</v>
      </c>
      <c r="M24" s="3">
        <v>21</v>
      </c>
      <c r="N24" s="28" t="s">
        <v>48</v>
      </c>
      <c r="O24" s="28" t="s">
        <v>48</v>
      </c>
      <c r="P24" s="28" t="s">
        <v>48</v>
      </c>
      <c r="Q24" s="28" t="s">
        <v>48</v>
      </c>
    </row>
    <row r="25" spans="1:17" ht="24.75" customHeight="1">
      <c r="A25" s="44"/>
      <c r="B25" s="44"/>
      <c r="C25" s="54" t="s">
        <v>180</v>
      </c>
      <c r="D25" s="46">
        <f t="shared" si="4"/>
        <v>56</v>
      </c>
      <c r="E25" s="46">
        <f t="shared" si="5"/>
        <v>235</v>
      </c>
      <c r="F25" s="3">
        <v>17</v>
      </c>
      <c r="G25" s="3">
        <v>25</v>
      </c>
      <c r="H25" s="3">
        <v>30</v>
      </c>
      <c r="I25" s="3">
        <v>85</v>
      </c>
      <c r="J25" s="3">
        <v>4</v>
      </c>
      <c r="K25" s="3">
        <v>33</v>
      </c>
      <c r="L25" s="3">
        <v>4</v>
      </c>
      <c r="M25" s="3">
        <v>70</v>
      </c>
      <c r="N25" s="3">
        <v>1</v>
      </c>
      <c r="O25" s="3">
        <v>22</v>
      </c>
      <c r="P25" s="28" t="s">
        <v>48</v>
      </c>
      <c r="Q25" s="28" t="s">
        <v>48</v>
      </c>
    </row>
    <row r="26" spans="1:17" ht="13.5">
      <c r="A26" s="42"/>
      <c r="B26" s="42"/>
      <c r="C26" s="42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50" t="s">
        <v>184</v>
      </c>
    </row>
    <row r="27" spans="1:16" ht="13.5">
      <c r="A27" s="42"/>
      <c r="B27" s="42"/>
      <c r="C27" s="42"/>
      <c r="D27" s="4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3.5">
      <c r="A28" s="42"/>
      <c r="B28" s="42"/>
      <c r="C28" s="42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3.5">
      <c r="A29" s="42"/>
      <c r="B29" s="42"/>
      <c r="C29" s="42"/>
      <c r="D29" s="4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3.5">
      <c r="A30" s="42"/>
      <c r="B30" s="42"/>
      <c r="C30" s="42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3.5">
      <c r="A31" s="42"/>
      <c r="B31" s="42"/>
      <c r="C31" s="42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3.5">
      <c r="A32" s="42"/>
      <c r="B32" s="42"/>
      <c r="C32" s="42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3.5">
      <c r="A33" s="42"/>
      <c r="B33" s="42"/>
      <c r="C33" s="42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3.5">
      <c r="A34" s="42"/>
      <c r="B34" s="42"/>
      <c r="C34" s="42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3.5">
      <c r="A35" s="42"/>
      <c r="B35" s="42"/>
      <c r="C35" s="42"/>
      <c r="D35" s="4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3.5">
      <c r="A36" s="42"/>
      <c r="B36" s="42"/>
      <c r="C36" s="42"/>
      <c r="D36" s="4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3.5">
      <c r="A37" s="42"/>
      <c r="B37" s="42"/>
      <c r="C37" s="42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ht="13.5">
      <c r="A38" s="42"/>
      <c r="B38" s="42"/>
      <c r="C38" s="42"/>
      <c r="D38" s="42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13.5">
      <c r="A39" s="42"/>
      <c r="B39" s="42"/>
      <c r="C39" s="42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3.5">
      <c r="A40" s="42"/>
      <c r="B40" s="42"/>
      <c r="C40" s="42"/>
      <c r="D40" s="4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ht="13.5">
      <c r="A41" s="42"/>
      <c r="B41" s="42"/>
      <c r="C41" s="42"/>
      <c r="D41" s="42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3.5">
      <c r="A42" s="42"/>
      <c r="B42" s="42"/>
      <c r="C42" s="42"/>
      <c r="D42" s="42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3.5">
      <c r="A43" s="42"/>
      <c r="B43" s="42"/>
      <c r="C43" s="42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13.5">
      <c r="A44" s="42"/>
      <c r="B44" s="42"/>
      <c r="C44" s="42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ht="13.5">
      <c r="A45" s="42"/>
      <c r="B45" s="42"/>
      <c r="C45" s="42"/>
      <c r="D45" s="4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13.5">
      <c r="A46" s="42"/>
      <c r="B46" s="42"/>
      <c r="C46" s="42"/>
      <c r="D46" s="4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3.5">
      <c r="A47" s="42"/>
      <c r="B47" s="42"/>
      <c r="C47" s="42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13.5">
      <c r="A48" s="42"/>
      <c r="B48" s="42"/>
      <c r="C48" s="42"/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3.5">
      <c r="A49" s="42"/>
      <c r="B49" s="42"/>
      <c r="C49" s="42"/>
      <c r="D49" s="4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3.5">
      <c r="A50" s="42"/>
      <c r="B50" s="42"/>
      <c r="C50" s="42"/>
      <c r="D50" s="4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3.5">
      <c r="A51" s="42"/>
      <c r="B51" s="42"/>
      <c r="C51" s="42"/>
      <c r="D51" s="42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13.5">
      <c r="A52" s="42"/>
      <c r="B52" s="42"/>
      <c r="C52" s="42"/>
      <c r="D52" s="42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3.5">
      <c r="A53" s="42"/>
      <c r="B53" s="42"/>
      <c r="C53" s="42"/>
      <c r="D53" s="42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ht="13.5">
      <c r="A54" s="42"/>
      <c r="B54" s="42"/>
      <c r="C54" s="42"/>
      <c r="D54" s="42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ht="13.5">
      <c r="A55" s="42"/>
      <c r="B55" s="42"/>
      <c r="C55" s="42"/>
      <c r="D55" s="42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3.5">
      <c r="A56" s="42"/>
      <c r="B56" s="42"/>
      <c r="C56" s="42"/>
      <c r="D56" s="4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ht="13.5">
      <c r="A57" s="42"/>
      <c r="B57" s="42"/>
      <c r="C57" s="42"/>
      <c r="D57" s="42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3.5">
      <c r="A58" s="42"/>
      <c r="B58" s="42"/>
      <c r="C58" s="42"/>
      <c r="D58" s="42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ht="13.5">
      <c r="A59" s="42"/>
      <c r="B59" s="42"/>
      <c r="C59" s="42"/>
      <c r="D59" s="42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3.5">
      <c r="A60" s="42"/>
      <c r="B60" s="42"/>
      <c r="C60" s="42"/>
      <c r="D60" s="42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3.5">
      <c r="A61" s="42"/>
      <c r="B61" s="42"/>
      <c r="C61" s="42"/>
      <c r="D61" s="42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3.5">
      <c r="A62" s="42"/>
      <c r="B62" s="42"/>
      <c r="C62" s="42"/>
      <c r="D62" s="42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</sheetData>
  <sheetProtection/>
  <mergeCells count="13">
    <mergeCell ref="A1:Q1"/>
    <mergeCell ref="D3:E3"/>
    <mergeCell ref="H3:I3"/>
    <mergeCell ref="F3:G3"/>
    <mergeCell ref="J3:K3"/>
    <mergeCell ref="L3:M3"/>
    <mergeCell ref="N3:O3"/>
    <mergeCell ref="P3:Q3"/>
    <mergeCell ref="B12:C12"/>
    <mergeCell ref="A3:C4"/>
    <mergeCell ref="A5:C5"/>
    <mergeCell ref="B6:C6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60" zoomScaleNormal="75" zoomScalePageLayoutView="0" workbookViewId="0" topLeftCell="A1">
      <selection activeCell="V8" sqref="V8"/>
    </sheetView>
  </sheetViews>
  <sheetFormatPr defaultColWidth="9.00390625" defaultRowHeight="13.5"/>
  <cols>
    <col min="1" max="1" width="5.625" style="0" customWidth="1"/>
    <col min="2" max="3" width="6.25390625" style="0" customWidth="1"/>
    <col min="4" max="4" width="8.125" style="0" bestFit="1" customWidth="1"/>
    <col min="5" max="6" width="6.25390625" style="0" customWidth="1"/>
    <col min="7" max="7" width="7.125" style="0" bestFit="1" customWidth="1"/>
    <col min="8" max="20" width="6.25390625" style="0" customWidth="1"/>
  </cols>
  <sheetData>
    <row r="1" spans="1:20" ht="18.75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50" t="s">
        <v>173</v>
      </c>
    </row>
    <row r="3" spans="1:20" ht="13.5">
      <c r="A3" s="102"/>
      <c r="B3" s="101" t="s">
        <v>4</v>
      </c>
      <c r="C3" s="75" t="s">
        <v>105</v>
      </c>
      <c r="D3" s="103" t="s">
        <v>194</v>
      </c>
      <c r="E3" s="103"/>
      <c r="F3" s="103"/>
      <c r="G3" s="103" t="s">
        <v>107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90" customHeight="1">
      <c r="A4" s="102"/>
      <c r="B4" s="101"/>
      <c r="C4" s="59" t="s">
        <v>73</v>
      </c>
      <c r="D4" s="31" t="s">
        <v>193</v>
      </c>
      <c r="E4" s="31" t="s">
        <v>74</v>
      </c>
      <c r="F4" s="31" t="s">
        <v>75</v>
      </c>
      <c r="G4" s="33" t="s">
        <v>77</v>
      </c>
      <c r="H4" s="32" t="s">
        <v>78</v>
      </c>
      <c r="I4" s="32" t="s">
        <v>195</v>
      </c>
      <c r="J4" s="32" t="s">
        <v>189</v>
      </c>
      <c r="K4" s="60" t="s">
        <v>196</v>
      </c>
      <c r="L4" s="31" t="s">
        <v>197</v>
      </c>
      <c r="M4" s="33" t="s">
        <v>198</v>
      </c>
      <c r="N4" s="33" t="s">
        <v>199</v>
      </c>
      <c r="O4" s="33" t="s">
        <v>179</v>
      </c>
      <c r="P4" s="33" t="s">
        <v>81</v>
      </c>
      <c r="Q4" s="33" t="s">
        <v>80</v>
      </c>
      <c r="R4" s="60" t="s">
        <v>200</v>
      </c>
      <c r="S4" s="61" t="s">
        <v>201</v>
      </c>
      <c r="T4" s="62" t="s">
        <v>202</v>
      </c>
    </row>
    <row r="5" spans="1:20" ht="24.75" customHeight="1">
      <c r="A5" s="37" t="s">
        <v>85</v>
      </c>
      <c r="B5" s="34">
        <f>SUM(C5:T5)</f>
        <v>65</v>
      </c>
      <c r="C5" s="63" t="s">
        <v>48</v>
      </c>
      <c r="D5" s="28" t="s">
        <v>48</v>
      </c>
      <c r="E5" s="28">
        <v>4</v>
      </c>
      <c r="F5" s="28">
        <v>1</v>
      </c>
      <c r="G5" s="28" t="s">
        <v>48</v>
      </c>
      <c r="H5" s="28" t="s">
        <v>48</v>
      </c>
      <c r="I5" s="28">
        <v>1</v>
      </c>
      <c r="J5" s="28">
        <v>6</v>
      </c>
      <c r="K5" s="28">
        <v>3</v>
      </c>
      <c r="L5" s="28">
        <v>23</v>
      </c>
      <c r="M5" s="28">
        <v>4</v>
      </c>
      <c r="N5" s="28">
        <v>5</v>
      </c>
      <c r="O5" s="28">
        <v>3</v>
      </c>
      <c r="P5" s="28">
        <v>3</v>
      </c>
      <c r="Q5" s="28">
        <v>2</v>
      </c>
      <c r="R5" s="28">
        <v>1</v>
      </c>
      <c r="S5" s="28">
        <v>9</v>
      </c>
      <c r="T5" s="28" t="s">
        <v>48</v>
      </c>
    </row>
    <row r="6" spans="1:20" ht="24.75" customHeight="1">
      <c r="A6" s="37" t="s">
        <v>86</v>
      </c>
      <c r="B6" s="34">
        <f aca="true" t="shared" si="0" ref="B6:B17">SUM(C6:T6)</f>
        <v>54</v>
      </c>
      <c r="C6" s="63">
        <v>1</v>
      </c>
      <c r="D6" s="28" t="s">
        <v>48</v>
      </c>
      <c r="E6" s="28">
        <v>2</v>
      </c>
      <c r="F6" s="28">
        <v>1</v>
      </c>
      <c r="G6" s="28" t="s">
        <v>48</v>
      </c>
      <c r="H6" s="28" t="s">
        <v>48</v>
      </c>
      <c r="I6" s="28">
        <v>4</v>
      </c>
      <c r="J6" s="28">
        <v>8</v>
      </c>
      <c r="K6" s="28" t="s">
        <v>48</v>
      </c>
      <c r="L6" s="28">
        <v>12</v>
      </c>
      <c r="M6" s="28">
        <v>1</v>
      </c>
      <c r="N6" s="28">
        <v>5</v>
      </c>
      <c r="O6" s="28">
        <v>4</v>
      </c>
      <c r="P6" s="28">
        <v>3</v>
      </c>
      <c r="Q6" s="28">
        <v>7</v>
      </c>
      <c r="R6" s="28" t="s">
        <v>48</v>
      </c>
      <c r="S6" s="28">
        <v>6</v>
      </c>
      <c r="T6" s="28" t="s">
        <v>48</v>
      </c>
    </row>
    <row r="7" spans="1:20" ht="24.75" customHeight="1">
      <c r="A7" s="38" t="s">
        <v>87</v>
      </c>
      <c r="B7" s="34">
        <f t="shared" si="0"/>
        <v>49</v>
      </c>
      <c r="C7" s="63" t="s">
        <v>48</v>
      </c>
      <c r="D7" s="28" t="s">
        <v>48</v>
      </c>
      <c r="E7" s="28">
        <v>11</v>
      </c>
      <c r="F7" s="28">
        <v>3</v>
      </c>
      <c r="G7" s="28" t="s">
        <v>48</v>
      </c>
      <c r="H7" s="28" t="s">
        <v>48</v>
      </c>
      <c r="I7" s="28">
        <v>6</v>
      </c>
      <c r="J7" s="28">
        <v>12</v>
      </c>
      <c r="K7" s="28" t="s">
        <v>48</v>
      </c>
      <c r="L7" s="28">
        <v>3</v>
      </c>
      <c r="M7" s="28" t="s">
        <v>48</v>
      </c>
      <c r="N7" s="28">
        <v>1</v>
      </c>
      <c r="O7" s="28">
        <v>6</v>
      </c>
      <c r="P7" s="28">
        <v>2</v>
      </c>
      <c r="Q7" s="28">
        <v>1</v>
      </c>
      <c r="R7" s="28" t="s">
        <v>48</v>
      </c>
      <c r="S7" s="28">
        <v>4</v>
      </c>
      <c r="T7" s="28" t="s">
        <v>48</v>
      </c>
    </row>
    <row r="8" spans="1:20" ht="24.75" customHeight="1">
      <c r="A8" s="38" t="s">
        <v>88</v>
      </c>
      <c r="B8" s="34">
        <f t="shared" si="0"/>
        <v>20</v>
      </c>
      <c r="C8" s="63" t="s">
        <v>48</v>
      </c>
      <c r="D8" s="28" t="s">
        <v>48</v>
      </c>
      <c r="E8" s="28">
        <v>3</v>
      </c>
      <c r="F8" s="28">
        <v>2</v>
      </c>
      <c r="G8" s="28" t="s">
        <v>48</v>
      </c>
      <c r="H8" s="28" t="s">
        <v>48</v>
      </c>
      <c r="I8" s="28">
        <v>1</v>
      </c>
      <c r="J8" s="28">
        <v>7</v>
      </c>
      <c r="K8" s="28" t="s">
        <v>48</v>
      </c>
      <c r="L8" s="28" t="s">
        <v>48</v>
      </c>
      <c r="M8" s="28">
        <v>1</v>
      </c>
      <c r="N8" s="28">
        <v>1</v>
      </c>
      <c r="O8" s="28" t="s">
        <v>48</v>
      </c>
      <c r="P8" s="28" t="s">
        <v>48</v>
      </c>
      <c r="Q8" s="28" t="s">
        <v>48</v>
      </c>
      <c r="R8" s="28">
        <v>1</v>
      </c>
      <c r="S8" s="28">
        <v>4</v>
      </c>
      <c r="T8" s="28" t="s">
        <v>48</v>
      </c>
    </row>
    <row r="9" spans="1:20" ht="24.75" customHeight="1">
      <c r="A9" s="38" t="s">
        <v>89</v>
      </c>
      <c r="B9" s="34">
        <f t="shared" si="0"/>
        <v>38</v>
      </c>
      <c r="C9" s="63" t="s">
        <v>48</v>
      </c>
      <c r="D9" s="28" t="s">
        <v>48</v>
      </c>
      <c r="E9" s="28">
        <v>6</v>
      </c>
      <c r="F9" s="28">
        <v>1</v>
      </c>
      <c r="G9" s="28" t="s">
        <v>48</v>
      </c>
      <c r="H9" s="28" t="s">
        <v>48</v>
      </c>
      <c r="I9" s="28">
        <v>2</v>
      </c>
      <c r="J9" s="28">
        <v>11</v>
      </c>
      <c r="K9" s="28">
        <v>1</v>
      </c>
      <c r="L9" s="28">
        <v>1</v>
      </c>
      <c r="M9" s="28">
        <v>2</v>
      </c>
      <c r="N9" s="28">
        <v>4</v>
      </c>
      <c r="O9" s="28">
        <v>2</v>
      </c>
      <c r="P9" s="28">
        <v>3</v>
      </c>
      <c r="Q9" s="28">
        <v>1</v>
      </c>
      <c r="R9" s="28">
        <v>1</v>
      </c>
      <c r="S9" s="28">
        <v>3</v>
      </c>
      <c r="T9" s="28" t="s">
        <v>48</v>
      </c>
    </row>
    <row r="10" spans="1:20" ht="24.75" customHeight="1">
      <c r="A10" s="38" t="s">
        <v>90</v>
      </c>
      <c r="B10" s="34">
        <f>SUM(C10:T10)</f>
        <v>176</v>
      </c>
      <c r="C10" s="63" t="s">
        <v>48</v>
      </c>
      <c r="D10" s="28" t="s">
        <v>48</v>
      </c>
      <c r="E10" s="28">
        <v>18</v>
      </c>
      <c r="F10" s="28">
        <v>2</v>
      </c>
      <c r="G10" s="28" t="s">
        <v>48</v>
      </c>
      <c r="H10" s="28" t="s">
        <v>48</v>
      </c>
      <c r="I10" s="28">
        <v>1</v>
      </c>
      <c r="J10" s="28">
        <v>38</v>
      </c>
      <c r="K10" s="28">
        <v>2</v>
      </c>
      <c r="L10" s="28">
        <v>29</v>
      </c>
      <c r="M10" s="28">
        <v>9</v>
      </c>
      <c r="N10" s="28">
        <v>21</v>
      </c>
      <c r="O10" s="28">
        <v>28</v>
      </c>
      <c r="P10" s="28">
        <v>6</v>
      </c>
      <c r="Q10" s="28">
        <v>8</v>
      </c>
      <c r="R10" s="28">
        <v>1</v>
      </c>
      <c r="S10" s="28">
        <v>13</v>
      </c>
      <c r="T10" s="28" t="s">
        <v>48</v>
      </c>
    </row>
    <row r="11" spans="1:20" ht="24.75" customHeight="1">
      <c r="A11" s="38" t="s">
        <v>203</v>
      </c>
      <c r="B11" s="34">
        <f>SUM(C11:T11)</f>
        <v>7</v>
      </c>
      <c r="C11" s="63" t="s">
        <v>48</v>
      </c>
      <c r="D11" s="28" t="s">
        <v>48</v>
      </c>
      <c r="E11" s="28" t="s">
        <v>48</v>
      </c>
      <c r="F11" s="28" t="s">
        <v>48</v>
      </c>
      <c r="G11" s="28" t="s">
        <v>48</v>
      </c>
      <c r="H11" s="28">
        <v>1</v>
      </c>
      <c r="I11" s="28" t="s">
        <v>48</v>
      </c>
      <c r="J11" s="28">
        <v>2</v>
      </c>
      <c r="K11" s="28">
        <v>1</v>
      </c>
      <c r="L11" s="28">
        <v>2</v>
      </c>
      <c r="M11" s="28" t="s">
        <v>48</v>
      </c>
      <c r="N11" s="28" t="s">
        <v>48</v>
      </c>
      <c r="O11" s="28" t="s">
        <v>48</v>
      </c>
      <c r="P11" s="28" t="s">
        <v>48</v>
      </c>
      <c r="Q11" s="28">
        <v>1</v>
      </c>
      <c r="R11" s="28" t="s">
        <v>48</v>
      </c>
      <c r="S11" s="28" t="s">
        <v>48</v>
      </c>
      <c r="T11" s="28" t="s">
        <v>48</v>
      </c>
    </row>
    <row r="12" spans="1:20" ht="24.75" customHeight="1">
      <c r="A12" s="38" t="s">
        <v>91</v>
      </c>
      <c r="B12" s="34">
        <f t="shared" si="0"/>
        <v>52</v>
      </c>
      <c r="C12" s="63" t="s">
        <v>48</v>
      </c>
      <c r="D12" s="28" t="s">
        <v>48</v>
      </c>
      <c r="E12" s="28">
        <v>5</v>
      </c>
      <c r="F12" s="28" t="s">
        <v>48</v>
      </c>
      <c r="G12" s="28" t="s">
        <v>48</v>
      </c>
      <c r="H12" s="28" t="s">
        <v>48</v>
      </c>
      <c r="I12" s="28">
        <v>1</v>
      </c>
      <c r="J12" s="28">
        <v>17</v>
      </c>
      <c r="K12" s="28" t="s">
        <v>48</v>
      </c>
      <c r="L12" s="28">
        <v>15</v>
      </c>
      <c r="M12" s="28" t="s">
        <v>48</v>
      </c>
      <c r="N12" s="28">
        <v>8</v>
      </c>
      <c r="O12" s="28">
        <v>2</v>
      </c>
      <c r="P12" s="28">
        <v>2</v>
      </c>
      <c r="Q12" s="28">
        <v>1</v>
      </c>
      <c r="R12" s="28" t="s">
        <v>48</v>
      </c>
      <c r="S12" s="28">
        <v>1</v>
      </c>
      <c r="T12" s="28" t="s">
        <v>48</v>
      </c>
    </row>
    <row r="13" spans="1:20" ht="24.75" customHeight="1">
      <c r="A13" s="38" t="s">
        <v>92</v>
      </c>
      <c r="B13" s="34">
        <f t="shared" si="0"/>
        <v>24</v>
      </c>
      <c r="C13" s="63" t="s">
        <v>48</v>
      </c>
      <c r="D13" s="28" t="s">
        <v>48</v>
      </c>
      <c r="E13" s="28">
        <v>4</v>
      </c>
      <c r="F13" s="28" t="s">
        <v>48</v>
      </c>
      <c r="G13" s="28" t="s">
        <v>48</v>
      </c>
      <c r="H13" s="28" t="s">
        <v>48</v>
      </c>
      <c r="I13" s="28" t="s">
        <v>48</v>
      </c>
      <c r="J13" s="28">
        <v>3</v>
      </c>
      <c r="K13" s="28" t="s">
        <v>48</v>
      </c>
      <c r="L13" s="28">
        <v>9</v>
      </c>
      <c r="M13" s="28" t="s">
        <v>48</v>
      </c>
      <c r="N13" s="28">
        <v>4</v>
      </c>
      <c r="O13" s="28" t="s">
        <v>48</v>
      </c>
      <c r="P13" s="28" t="s">
        <v>48</v>
      </c>
      <c r="Q13" s="28">
        <v>1</v>
      </c>
      <c r="R13" s="28" t="s">
        <v>48</v>
      </c>
      <c r="S13" s="28">
        <v>3</v>
      </c>
      <c r="T13" s="28" t="s">
        <v>48</v>
      </c>
    </row>
    <row r="14" spans="1:20" ht="24.75" customHeight="1">
      <c r="A14" s="38" t="s">
        <v>93</v>
      </c>
      <c r="B14" s="34">
        <f t="shared" si="0"/>
        <v>87</v>
      </c>
      <c r="C14" s="63" t="s">
        <v>48</v>
      </c>
      <c r="D14" s="28" t="s">
        <v>48</v>
      </c>
      <c r="E14" s="28">
        <v>9</v>
      </c>
      <c r="F14" s="28">
        <v>4</v>
      </c>
      <c r="G14" s="28" t="s">
        <v>48</v>
      </c>
      <c r="H14" s="28">
        <v>1</v>
      </c>
      <c r="I14" s="28">
        <v>6</v>
      </c>
      <c r="J14" s="28">
        <v>23</v>
      </c>
      <c r="K14" s="28">
        <v>2</v>
      </c>
      <c r="L14" s="28">
        <v>9</v>
      </c>
      <c r="M14" s="28">
        <v>2</v>
      </c>
      <c r="N14" s="28">
        <v>6</v>
      </c>
      <c r="O14" s="28">
        <v>4</v>
      </c>
      <c r="P14" s="28">
        <v>2</v>
      </c>
      <c r="Q14" s="28">
        <v>7</v>
      </c>
      <c r="R14" s="28">
        <v>1</v>
      </c>
      <c r="S14" s="28">
        <v>11</v>
      </c>
      <c r="T14" s="28" t="s">
        <v>48</v>
      </c>
    </row>
    <row r="15" spans="1:20" ht="24.75" customHeight="1">
      <c r="A15" s="38" t="s">
        <v>94</v>
      </c>
      <c r="B15" s="34">
        <f>SUM(C15:T15)</f>
        <v>8</v>
      </c>
      <c r="C15" s="63" t="s">
        <v>48</v>
      </c>
      <c r="D15" s="28" t="s">
        <v>48</v>
      </c>
      <c r="E15" s="28" t="s">
        <v>48</v>
      </c>
      <c r="F15" s="28">
        <v>1</v>
      </c>
      <c r="G15" s="28" t="s">
        <v>48</v>
      </c>
      <c r="H15" s="28" t="s">
        <v>48</v>
      </c>
      <c r="I15" s="28" t="s">
        <v>48</v>
      </c>
      <c r="J15" s="28">
        <v>3</v>
      </c>
      <c r="K15" s="28" t="s">
        <v>48</v>
      </c>
      <c r="L15" s="28">
        <v>1</v>
      </c>
      <c r="M15" s="28">
        <v>1</v>
      </c>
      <c r="N15" s="28" t="s">
        <v>48</v>
      </c>
      <c r="O15" s="28">
        <v>1</v>
      </c>
      <c r="P15" s="28">
        <v>1</v>
      </c>
      <c r="Q15" s="28" t="s">
        <v>48</v>
      </c>
      <c r="R15" s="28" t="s">
        <v>48</v>
      </c>
      <c r="S15" s="28" t="s">
        <v>48</v>
      </c>
      <c r="T15" s="28" t="s">
        <v>48</v>
      </c>
    </row>
    <row r="16" spans="1:20" ht="24.75" customHeight="1">
      <c r="A16" s="38" t="s">
        <v>95</v>
      </c>
      <c r="B16" s="34">
        <f>SUM(C16:T16)</f>
        <v>22</v>
      </c>
      <c r="C16" s="63" t="s">
        <v>48</v>
      </c>
      <c r="D16" s="28" t="s">
        <v>48</v>
      </c>
      <c r="E16" s="69">
        <v>1</v>
      </c>
      <c r="F16" s="69">
        <v>1</v>
      </c>
      <c r="G16" s="28" t="s">
        <v>48</v>
      </c>
      <c r="H16" s="28" t="s">
        <v>48</v>
      </c>
      <c r="I16" s="69" t="s">
        <v>48</v>
      </c>
      <c r="J16" s="69">
        <v>5</v>
      </c>
      <c r="K16" s="69">
        <v>1</v>
      </c>
      <c r="L16" s="69">
        <v>1</v>
      </c>
      <c r="M16" s="69">
        <v>1</v>
      </c>
      <c r="N16" s="69">
        <v>4</v>
      </c>
      <c r="O16" s="69">
        <v>1</v>
      </c>
      <c r="P16" s="69">
        <v>3</v>
      </c>
      <c r="Q16" s="69">
        <v>3</v>
      </c>
      <c r="R16" s="69" t="s">
        <v>48</v>
      </c>
      <c r="S16" s="69">
        <v>1</v>
      </c>
      <c r="T16" s="28" t="s">
        <v>48</v>
      </c>
    </row>
    <row r="17" spans="1:20" ht="24.75" customHeight="1" thickBot="1">
      <c r="A17" s="66" t="s">
        <v>204</v>
      </c>
      <c r="B17" s="36">
        <f t="shared" si="0"/>
        <v>13</v>
      </c>
      <c r="C17" s="67" t="s">
        <v>48</v>
      </c>
      <c r="D17" s="68" t="s">
        <v>48</v>
      </c>
      <c r="E17" s="68">
        <v>1</v>
      </c>
      <c r="F17" s="68" t="s">
        <v>48</v>
      </c>
      <c r="G17" s="68" t="s">
        <v>48</v>
      </c>
      <c r="H17" s="68" t="s">
        <v>48</v>
      </c>
      <c r="I17" s="68" t="s">
        <v>48</v>
      </c>
      <c r="J17" s="68">
        <v>5</v>
      </c>
      <c r="K17" s="68" t="s">
        <v>48</v>
      </c>
      <c r="L17" s="68" t="s">
        <v>48</v>
      </c>
      <c r="M17" s="68">
        <v>1</v>
      </c>
      <c r="N17" s="68">
        <v>2</v>
      </c>
      <c r="O17" s="68">
        <v>2</v>
      </c>
      <c r="P17" s="68">
        <v>1</v>
      </c>
      <c r="Q17" s="68" t="s">
        <v>48</v>
      </c>
      <c r="R17" s="68" t="s">
        <v>48</v>
      </c>
      <c r="S17" s="68">
        <v>1</v>
      </c>
      <c r="T17" s="68" t="s">
        <v>48</v>
      </c>
    </row>
    <row r="18" spans="1:20" ht="24.75" customHeight="1" thickTop="1">
      <c r="A18" s="39" t="s">
        <v>22</v>
      </c>
      <c r="B18" s="35">
        <f>SUM(B5:B17)</f>
        <v>615</v>
      </c>
      <c r="C18" s="64">
        <f>SUM(C5:C17)</f>
        <v>1</v>
      </c>
      <c r="D18" s="28" t="s">
        <v>48</v>
      </c>
      <c r="E18" s="65">
        <f>SUM(E5:E17)</f>
        <v>64</v>
      </c>
      <c r="F18" s="65">
        <f>SUM(F5:F17)</f>
        <v>16</v>
      </c>
      <c r="G18" s="65" t="s">
        <v>48</v>
      </c>
      <c r="H18" s="65">
        <f aca="true" t="shared" si="1" ref="H18:S18">SUM(H5:H17)</f>
        <v>2</v>
      </c>
      <c r="I18" s="65">
        <f t="shared" si="1"/>
        <v>22</v>
      </c>
      <c r="J18" s="65">
        <f t="shared" si="1"/>
        <v>140</v>
      </c>
      <c r="K18" s="65">
        <f t="shared" si="1"/>
        <v>10</v>
      </c>
      <c r="L18" s="65">
        <f t="shared" si="1"/>
        <v>105</v>
      </c>
      <c r="M18" s="65">
        <f t="shared" si="1"/>
        <v>22</v>
      </c>
      <c r="N18" s="65">
        <f t="shared" si="1"/>
        <v>61</v>
      </c>
      <c r="O18" s="65">
        <f t="shared" si="1"/>
        <v>53</v>
      </c>
      <c r="P18" s="65">
        <f t="shared" si="1"/>
        <v>26</v>
      </c>
      <c r="Q18" s="65">
        <f t="shared" si="1"/>
        <v>32</v>
      </c>
      <c r="R18" s="65">
        <f t="shared" si="1"/>
        <v>5</v>
      </c>
      <c r="S18" s="65">
        <f t="shared" si="1"/>
        <v>56</v>
      </c>
      <c r="T18" s="65" t="s">
        <v>48</v>
      </c>
    </row>
    <row r="19" spans="1:20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0" t="s">
        <v>184</v>
      </c>
    </row>
  </sheetData>
  <sheetProtection/>
  <mergeCells count="5">
    <mergeCell ref="A1:T1"/>
    <mergeCell ref="B3:B4"/>
    <mergeCell ref="A3:A4"/>
    <mergeCell ref="D3:F3"/>
    <mergeCell ref="G3:T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60" zoomScaleNormal="75" zoomScalePageLayoutView="0" workbookViewId="0" topLeftCell="A1">
      <selection activeCell="N17" sqref="N17"/>
    </sheetView>
  </sheetViews>
  <sheetFormatPr defaultColWidth="9.00390625" defaultRowHeight="13.5"/>
  <cols>
    <col min="1" max="3" width="1.25" style="0" customWidth="1"/>
    <col min="5" max="5" width="10.125" style="0" bestFit="1" customWidth="1"/>
    <col min="6" max="6" width="10.625" style="0" customWidth="1"/>
    <col min="7" max="7" width="10.125" style="0" bestFit="1" customWidth="1"/>
    <col min="8" max="8" width="10.625" style="0" customWidth="1"/>
    <col min="9" max="9" width="10.125" style="0" bestFit="1" customWidth="1"/>
    <col min="10" max="10" width="10.625" style="0" customWidth="1"/>
    <col min="11" max="11" width="10.125" style="0" bestFit="1" customWidth="1"/>
    <col min="12" max="12" width="10.625" style="0" customWidth="1"/>
  </cols>
  <sheetData>
    <row r="1" spans="1:12" ht="18.75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0" t="s">
        <v>115</v>
      </c>
    </row>
    <row r="3" spans="1:12" ht="13.5">
      <c r="A3" s="109"/>
      <c r="B3" s="109"/>
      <c r="C3" s="109"/>
      <c r="D3" s="109"/>
      <c r="E3" s="81" t="s">
        <v>62</v>
      </c>
      <c r="F3" s="81"/>
      <c r="G3" s="81" t="s">
        <v>63</v>
      </c>
      <c r="H3" s="81"/>
      <c r="I3" s="81" t="s">
        <v>205</v>
      </c>
      <c r="J3" s="81"/>
      <c r="K3" s="81" t="s">
        <v>206</v>
      </c>
      <c r="L3" s="81"/>
    </row>
    <row r="4" spans="1:12" ht="13.5">
      <c r="A4" s="109"/>
      <c r="B4" s="109"/>
      <c r="C4" s="109"/>
      <c r="D4" s="109"/>
      <c r="E4" s="2" t="s">
        <v>57</v>
      </c>
      <c r="F4" s="2" t="s">
        <v>70</v>
      </c>
      <c r="G4" s="2" t="s">
        <v>57</v>
      </c>
      <c r="H4" s="2" t="s">
        <v>70</v>
      </c>
      <c r="I4" s="2" t="s">
        <v>57</v>
      </c>
      <c r="J4" s="2" t="s">
        <v>70</v>
      </c>
      <c r="K4" s="2" t="s">
        <v>57</v>
      </c>
      <c r="L4" s="2" t="s">
        <v>70</v>
      </c>
    </row>
    <row r="5" spans="1:12" ht="24.75" customHeight="1">
      <c r="A5" s="95" t="s">
        <v>102</v>
      </c>
      <c r="B5" s="99"/>
      <c r="C5" s="99"/>
      <c r="D5" s="96"/>
      <c r="E5" s="3">
        <v>72265</v>
      </c>
      <c r="F5" s="3">
        <v>460820</v>
      </c>
      <c r="G5" s="3">
        <v>67735</v>
      </c>
      <c r="H5" s="3">
        <v>447408</v>
      </c>
      <c r="I5" s="3">
        <v>72411</v>
      </c>
      <c r="J5" s="3">
        <v>557062</v>
      </c>
      <c r="K5" s="3">
        <v>68543</v>
      </c>
      <c r="L5" s="3">
        <v>517580</v>
      </c>
    </row>
    <row r="6" spans="1:12" ht="24.75" customHeight="1">
      <c r="A6" s="16"/>
      <c r="B6" s="104" t="s">
        <v>11</v>
      </c>
      <c r="C6" s="105"/>
      <c r="D6" s="106"/>
      <c r="E6" s="3">
        <f aca="true" t="shared" si="0" ref="E6:L6">SUM(E7:E16)</f>
        <v>28424</v>
      </c>
      <c r="F6" s="3">
        <f t="shared" si="0"/>
        <v>185856</v>
      </c>
      <c r="G6" s="3">
        <f t="shared" si="0"/>
        <v>26791</v>
      </c>
      <c r="H6" s="3">
        <f t="shared" si="0"/>
        <v>185741</v>
      </c>
      <c r="I6" s="3">
        <f>SUM(I7:I16)</f>
        <v>27100</v>
      </c>
      <c r="J6" s="3">
        <f t="shared" si="0"/>
        <v>216263</v>
      </c>
      <c r="K6" s="3">
        <f t="shared" si="0"/>
        <v>25724</v>
      </c>
      <c r="L6" s="3">
        <f t="shared" si="0"/>
        <v>208125</v>
      </c>
    </row>
    <row r="7" spans="1:12" ht="24.75" customHeight="1">
      <c r="A7" s="16"/>
      <c r="B7" s="16"/>
      <c r="C7" s="107" t="s">
        <v>12</v>
      </c>
      <c r="D7" s="107"/>
      <c r="E7" s="3">
        <v>4320</v>
      </c>
      <c r="F7" s="3">
        <v>26422</v>
      </c>
      <c r="G7" s="3">
        <v>4109</v>
      </c>
      <c r="H7" s="3">
        <v>26549</v>
      </c>
      <c r="I7" s="3">
        <v>4041</v>
      </c>
      <c r="J7" s="3">
        <v>29668</v>
      </c>
      <c r="K7" s="3">
        <v>3928</v>
      </c>
      <c r="L7" s="3">
        <v>29130</v>
      </c>
    </row>
    <row r="8" spans="1:12" ht="24.75" customHeight="1">
      <c r="A8" s="16"/>
      <c r="B8" s="16"/>
      <c r="C8" s="107" t="s">
        <v>13</v>
      </c>
      <c r="D8" s="107"/>
      <c r="E8" s="3">
        <v>5736</v>
      </c>
      <c r="F8" s="3">
        <v>48508</v>
      </c>
      <c r="G8" s="3">
        <v>5314</v>
      </c>
      <c r="H8" s="3">
        <v>48634</v>
      </c>
      <c r="I8" s="3">
        <v>5486</v>
      </c>
      <c r="J8" s="3">
        <v>52615</v>
      </c>
      <c r="K8" s="3">
        <v>5238</v>
      </c>
      <c r="L8" s="3">
        <v>53249</v>
      </c>
    </row>
    <row r="9" spans="1:12" ht="24.75" customHeight="1">
      <c r="A9" s="16"/>
      <c r="B9" s="16"/>
      <c r="C9" s="107" t="s">
        <v>14</v>
      </c>
      <c r="D9" s="107"/>
      <c r="E9" s="3">
        <v>7058</v>
      </c>
      <c r="F9" s="3">
        <v>40032</v>
      </c>
      <c r="G9" s="3">
        <v>6495</v>
      </c>
      <c r="H9" s="3">
        <v>40389</v>
      </c>
      <c r="I9" s="3">
        <v>6638</v>
      </c>
      <c r="J9" s="3">
        <v>48990</v>
      </c>
      <c r="K9" s="3">
        <v>6054</v>
      </c>
      <c r="L9" s="3">
        <v>44506</v>
      </c>
    </row>
    <row r="10" spans="1:12" ht="24.75" customHeight="1">
      <c r="A10" s="16"/>
      <c r="B10" s="16"/>
      <c r="C10" s="95" t="s">
        <v>101</v>
      </c>
      <c r="D10" s="96"/>
      <c r="E10" s="3">
        <v>5462</v>
      </c>
      <c r="F10" s="3">
        <v>27987</v>
      </c>
      <c r="G10" s="3">
        <v>5074</v>
      </c>
      <c r="H10" s="3">
        <v>27598</v>
      </c>
      <c r="I10" s="3">
        <v>4959</v>
      </c>
      <c r="J10" s="3">
        <v>34023</v>
      </c>
      <c r="K10" s="3">
        <v>4589</v>
      </c>
      <c r="L10" s="3">
        <v>30322</v>
      </c>
    </row>
    <row r="11" spans="1:12" ht="24.75" customHeight="1">
      <c r="A11" s="16"/>
      <c r="B11" s="16"/>
      <c r="C11" s="107" t="s">
        <v>15</v>
      </c>
      <c r="D11" s="107"/>
      <c r="E11" s="3">
        <v>1205</v>
      </c>
      <c r="F11" s="3">
        <v>6182</v>
      </c>
      <c r="G11" s="3">
        <v>1224</v>
      </c>
      <c r="H11" s="3">
        <v>6418</v>
      </c>
      <c r="I11" s="3">
        <v>1283</v>
      </c>
      <c r="J11" s="3">
        <v>7878</v>
      </c>
      <c r="K11" s="3">
        <v>1282</v>
      </c>
      <c r="L11" s="3">
        <v>7862</v>
      </c>
    </row>
    <row r="12" spans="1:12" ht="24.75" customHeight="1">
      <c r="A12" s="16"/>
      <c r="B12" s="16"/>
      <c r="C12" s="107" t="s">
        <v>16</v>
      </c>
      <c r="D12" s="107"/>
      <c r="E12" s="3">
        <v>714</v>
      </c>
      <c r="F12" s="3">
        <v>4000</v>
      </c>
      <c r="G12" s="3">
        <v>707</v>
      </c>
      <c r="H12" s="3">
        <v>3998</v>
      </c>
      <c r="I12" s="3">
        <v>669</v>
      </c>
      <c r="J12" s="3">
        <v>4498</v>
      </c>
      <c r="K12" s="3">
        <v>614</v>
      </c>
      <c r="L12" s="3">
        <v>4205</v>
      </c>
    </row>
    <row r="13" spans="1:12" ht="24.75" customHeight="1">
      <c r="A13" s="16"/>
      <c r="B13" s="16"/>
      <c r="C13" s="107" t="s">
        <v>17</v>
      </c>
      <c r="D13" s="107"/>
      <c r="E13" s="3">
        <v>1453</v>
      </c>
      <c r="F13" s="3">
        <v>11972</v>
      </c>
      <c r="G13" s="3">
        <v>1452</v>
      </c>
      <c r="H13" s="3">
        <v>10878</v>
      </c>
      <c r="I13" s="3">
        <v>1416</v>
      </c>
      <c r="J13" s="3">
        <v>12072</v>
      </c>
      <c r="K13" s="3">
        <v>1400</v>
      </c>
      <c r="L13" s="3">
        <v>11260</v>
      </c>
    </row>
    <row r="14" spans="1:12" ht="24.75" customHeight="1">
      <c r="A14" s="16"/>
      <c r="B14" s="16"/>
      <c r="C14" s="108" t="s">
        <v>18</v>
      </c>
      <c r="D14" s="108"/>
      <c r="E14" s="18">
        <v>629</v>
      </c>
      <c r="F14" s="18">
        <v>3781</v>
      </c>
      <c r="G14" s="18">
        <v>587</v>
      </c>
      <c r="H14" s="18">
        <v>3828</v>
      </c>
      <c r="I14" s="18">
        <v>624</v>
      </c>
      <c r="J14" s="18">
        <v>4409</v>
      </c>
      <c r="K14" s="18">
        <v>615</v>
      </c>
      <c r="L14" s="18">
        <v>3972</v>
      </c>
    </row>
    <row r="15" spans="1:12" ht="24.75" customHeight="1">
      <c r="A15" s="16"/>
      <c r="B15" s="16"/>
      <c r="C15" s="107" t="s">
        <v>19</v>
      </c>
      <c r="D15" s="107"/>
      <c r="E15" s="3">
        <v>583</v>
      </c>
      <c r="F15" s="3">
        <v>4702</v>
      </c>
      <c r="G15" s="3">
        <v>577</v>
      </c>
      <c r="H15" s="3">
        <v>4569</v>
      </c>
      <c r="I15" s="3">
        <v>603</v>
      </c>
      <c r="J15" s="3">
        <v>5199</v>
      </c>
      <c r="K15" s="3">
        <v>650</v>
      </c>
      <c r="L15" s="3">
        <v>5479</v>
      </c>
    </row>
    <row r="16" spans="1:12" ht="24.75" customHeight="1">
      <c r="A16" s="23"/>
      <c r="B16" s="17"/>
      <c r="C16" s="107" t="s">
        <v>20</v>
      </c>
      <c r="D16" s="107"/>
      <c r="E16" s="3">
        <v>1264</v>
      </c>
      <c r="F16" s="3">
        <v>12270</v>
      </c>
      <c r="G16" s="3">
        <v>1252</v>
      </c>
      <c r="H16" s="3">
        <v>12880</v>
      </c>
      <c r="I16" s="3">
        <v>1381</v>
      </c>
      <c r="J16" s="3">
        <v>16911</v>
      </c>
      <c r="K16" s="3">
        <v>1354</v>
      </c>
      <c r="L16" s="3">
        <v>18140</v>
      </c>
    </row>
    <row r="17" spans="1:12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0" t="s">
        <v>67</v>
      </c>
    </row>
    <row r="18" ht="13.5">
      <c r="L18" s="50" t="s">
        <v>207</v>
      </c>
    </row>
  </sheetData>
  <sheetProtection/>
  <mergeCells count="18">
    <mergeCell ref="K3:L3"/>
    <mergeCell ref="A1:L1"/>
    <mergeCell ref="A3:D4"/>
    <mergeCell ref="E3:F3"/>
    <mergeCell ref="G3:H3"/>
    <mergeCell ref="I3:J3"/>
    <mergeCell ref="C15:D15"/>
    <mergeCell ref="C16:D16"/>
    <mergeCell ref="C8:D8"/>
    <mergeCell ref="C9:D9"/>
    <mergeCell ref="C11:D11"/>
    <mergeCell ref="C12:D12"/>
    <mergeCell ref="A5:D5"/>
    <mergeCell ref="B6:D6"/>
    <mergeCell ref="C10:D10"/>
    <mergeCell ref="C7:D7"/>
    <mergeCell ref="C13:D1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70" zoomScaleSheetLayoutView="115" zoomScalePageLayoutView="0" workbookViewId="0" topLeftCell="A1">
      <selection activeCell="G11" sqref="G11"/>
    </sheetView>
  </sheetViews>
  <sheetFormatPr defaultColWidth="9.00390625" defaultRowHeight="13.5"/>
  <cols>
    <col min="1" max="1" width="7.50390625" style="0" customWidth="1"/>
    <col min="2" max="2" width="8.125" style="0" customWidth="1"/>
    <col min="4" max="4" width="8.125" style="0" customWidth="1"/>
    <col min="6" max="6" width="8.125" style="0" customWidth="1"/>
    <col min="8" max="8" width="8.125" style="0" customWidth="1"/>
  </cols>
  <sheetData>
    <row r="1" spans="1:9" ht="18.75">
      <c r="A1" s="80" t="s">
        <v>130</v>
      </c>
      <c r="B1" s="80"/>
      <c r="C1" s="80"/>
      <c r="D1" s="80"/>
      <c r="E1" s="80"/>
      <c r="F1" s="80"/>
      <c r="G1" s="80"/>
      <c r="H1" s="80"/>
      <c r="I1" s="80"/>
    </row>
    <row r="2" spans="1:9" ht="13.5">
      <c r="A2" s="1"/>
      <c r="B2" s="1"/>
      <c r="C2" s="1"/>
      <c r="D2" s="1"/>
      <c r="E2" s="1"/>
      <c r="F2" s="1"/>
      <c r="G2" s="1"/>
      <c r="H2" s="1"/>
      <c r="I2" s="50" t="s">
        <v>104</v>
      </c>
    </row>
    <row r="3" spans="1:9" ht="13.5">
      <c r="A3" s="81" t="s">
        <v>7</v>
      </c>
      <c r="B3" s="81" t="s">
        <v>208</v>
      </c>
      <c r="C3" s="81"/>
      <c r="D3" s="81" t="s">
        <v>1</v>
      </c>
      <c r="E3" s="81"/>
      <c r="F3" s="81" t="s">
        <v>63</v>
      </c>
      <c r="G3" s="81"/>
      <c r="H3" s="81" t="s">
        <v>210</v>
      </c>
      <c r="I3" s="81"/>
    </row>
    <row r="4" spans="1:9" ht="13.5">
      <c r="A4" s="81"/>
      <c r="B4" s="2" t="s">
        <v>209</v>
      </c>
      <c r="C4" s="2" t="s">
        <v>0</v>
      </c>
      <c r="D4" s="2" t="s">
        <v>5</v>
      </c>
      <c r="E4" s="2" t="s">
        <v>0</v>
      </c>
      <c r="F4" s="2" t="s">
        <v>6</v>
      </c>
      <c r="G4" s="2" t="s">
        <v>0</v>
      </c>
      <c r="H4" s="2" t="s">
        <v>6</v>
      </c>
      <c r="I4" s="2" t="s">
        <v>0</v>
      </c>
    </row>
    <row r="5" spans="1:9" ht="30" customHeight="1">
      <c r="A5" s="2" t="s">
        <v>2</v>
      </c>
      <c r="B5" s="3">
        <v>9</v>
      </c>
      <c r="C5" s="3">
        <v>57</v>
      </c>
      <c r="D5" s="3">
        <v>14</v>
      </c>
      <c r="E5" s="3">
        <v>75</v>
      </c>
      <c r="F5" s="3">
        <v>15</v>
      </c>
      <c r="G5" s="3">
        <v>136</v>
      </c>
      <c r="H5" s="3">
        <v>14</v>
      </c>
      <c r="I5" s="3">
        <v>101</v>
      </c>
    </row>
    <row r="6" spans="1:9" ht="30" customHeight="1" thickBot="1">
      <c r="A6" s="6" t="s">
        <v>3</v>
      </c>
      <c r="B6" s="7">
        <v>141</v>
      </c>
      <c r="C6" s="7">
        <v>492</v>
      </c>
      <c r="D6" s="7">
        <v>147</v>
      </c>
      <c r="E6" s="7">
        <v>533</v>
      </c>
      <c r="F6" s="7">
        <v>134</v>
      </c>
      <c r="G6" s="7">
        <v>470</v>
      </c>
      <c r="H6" s="7">
        <v>132</v>
      </c>
      <c r="I6" s="7">
        <v>517</v>
      </c>
    </row>
    <row r="7" spans="1:9" ht="30" customHeight="1" thickTop="1">
      <c r="A7" s="4" t="s">
        <v>4</v>
      </c>
      <c r="B7" s="5">
        <f aca="true" t="shared" si="0" ref="B7:G7">B5+B6</f>
        <v>150</v>
      </c>
      <c r="C7" s="5">
        <f t="shared" si="0"/>
        <v>549</v>
      </c>
      <c r="D7" s="5">
        <f t="shared" si="0"/>
        <v>161</v>
      </c>
      <c r="E7" s="5">
        <f t="shared" si="0"/>
        <v>608</v>
      </c>
      <c r="F7" s="5">
        <f t="shared" si="0"/>
        <v>149</v>
      </c>
      <c r="G7" s="5">
        <f t="shared" si="0"/>
        <v>606</v>
      </c>
      <c r="H7" s="5">
        <f>SUM(H5:H6)</f>
        <v>146</v>
      </c>
      <c r="I7" s="5">
        <f>SUM(I5:I6)</f>
        <v>618</v>
      </c>
    </row>
    <row r="8" spans="1:9" ht="13.5">
      <c r="A8" s="1"/>
      <c r="B8" s="1"/>
      <c r="C8" s="1"/>
      <c r="D8" s="1"/>
      <c r="E8" s="1"/>
      <c r="F8" s="1"/>
      <c r="G8" s="1"/>
      <c r="H8" s="1"/>
      <c r="I8" s="50" t="s">
        <v>8</v>
      </c>
    </row>
  </sheetData>
  <sheetProtection/>
  <mergeCells count="6">
    <mergeCell ref="H3:I3"/>
    <mergeCell ref="A1:I1"/>
    <mergeCell ref="A3:A4"/>
    <mergeCell ref="D3:E3"/>
    <mergeCell ref="F3:G3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Normal="75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2" width="1.25" style="0" customWidth="1"/>
    <col min="3" max="3" width="8.875" style="0" customWidth="1"/>
    <col min="4" max="4" width="8.125" style="0" customWidth="1"/>
    <col min="5" max="5" width="9.375" style="0" customWidth="1"/>
    <col min="6" max="6" width="9.125" style="0" customWidth="1"/>
    <col min="7" max="7" width="8.125" style="0" customWidth="1"/>
    <col min="8" max="8" width="9.375" style="0" customWidth="1"/>
    <col min="9" max="9" width="10.00390625" style="0" customWidth="1"/>
  </cols>
  <sheetData>
    <row r="1" spans="1:9" ht="18.75">
      <c r="A1" s="80" t="s">
        <v>119</v>
      </c>
      <c r="B1" s="80"/>
      <c r="C1" s="80"/>
      <c r="D1" s="80"/>
      <c r="E1" s="80"/>
      <c r="F1" s="80"/>
      <c r="G1" s="80"/>
      <c r="H1" s="80"/>
      <c r="I1" s="80"/>
    </row>
    <row r="2" spans="1:9" ht="13.5">
      <c r="A2" s="1"/>
      <c r="B2" s="1"/>
      <c r="C2" s="1"/>
      <c r="D2" s="1"/>
      <c r="E2" s="1"/>
      <c r="F2" s="1"/>
      <c r="G2" s="1"/>
      <c r="H2" s="1"/>
      <c r="I2" s="50" t="s">
        <v>104</v>
      </c>
    </row>
    <row r="3" spans="1:9" ht="13.5">
      <c r="A3" s="111" t="s">
        <v>7</v>
      </c>
      <c r="B3" s="112"/>
      <c r="C3" s="112"/>
      <c r="D3" s="117" t="s">
        <v>63</v>
      </c>
      <c r="E3" s="118"/>
      <c r="F3" s="119"/>
      <c r="G3" s="117" t="s">
        <v>211</v>
      </c>
      <c r="H3" s="118"/>
      <c r="I3" s="119"/>
    </row>
    <row r="4" spans="1:9" ht="13.5">
      <c r="A4" s="113"/>
      <c r="B4" s="114"/>
      <c r="C4" s="114"/>
      <c r="D4" s="120" t="s">
        <v>9</v>
      </c>
      <c r="E4" s="120" t="s">
        <v>0</v>
      </c>
      <c r="F4" s="29" t="s">
        <v>103</v>
      </c>
      <c r="G4" s="120" t="s">
        <v>9</v>
      </c>
      <c r="H4" s="120" t="s">
        <v>0</v>
      </c>
      <c r="I4" s="29" t="s">
        <v>212</v>
      </c>
    </row>
    <row r="5" spans="1:9" ht="13.5">
      <c r="A5" s="115"/>
      <c r="B5" s="116"/>
      <c r="C5" s="116"/>
      <c r="D5" s="121"/>
      <c r="E5" s="121"/>
      <c r="F5" s="30" t="s">
        <v>131</v>
      </c>
      <c r="G5" s="121"/>
      <c r="H5" s="121"/>
      <c r="I5" s="30" t="s">
        <v>131</v>
      </c>
    </row>
    <row r="6" spans="1:9" ht="30" customHeight="1">
      <c r="A6" s="123" t="s">
        <v>10</v>
      </c>
      <c r="B6" s="124"/>
      <c r="C6" s="125"/>
      <c r="D6" s="9">
        <v>19320</v>
      </c>
      <c r="E6" s="9">
        <v>110759</v>
      </c>
      <c r="F6" s="10">
        <v>-803</v>
      </c>
      <c r="G6" s="9">
        <v>17926</v>
      </c>
      <c r="H6" s="9">
        <v>107628</v>
      </c>
      <c r="I6" s="10">
        <f>G6-D6</f>
        <v>-1394</v>
      </c>
    </row>
    <row r="7" spans="1:9" ht="30" customHeight="1">
      <c r="A7" s="111" t="s">
        <v>11</v>
      </c>
      <c r="B7" s="112"/>
      <c r="C7" s="126"/>
      <c r="D7" s="9">
        <f>SUM(D8:D17)</f>
        <v>7307</v>
      </c>
      <c r="E7" s="9">
        <f>SUM(E8:E17)</f>
        <v>48263</v>
      </c>
      <c r="F7" s="10">
        <f>SUM(F8:F17)</f>
        <v>-370</v>
      </c>
      <c r="G7" s="9">
        <f>SUM(G8:G17)</f>
        <v>5656</v>
      </c>
      <c r="H7" s="9">
        <f>SUM(H8:H17)</f>
        <v>34826</v>
      </c>
      <c r="I7" s="10">
        <f>G7-D7</f>
        <v>-1651</v>
      </c>
    </row>
    <row r="8" spans="1:9" ht="30" customHeight="1">
      <c r="A8" s="16"/>
      <c r="B8" s="107" t="s">
        <v>12</v>
      </c>
      <c r="C8" s="110"/>
      <c r="D8" s="9">
        <v>1123</v>
      </c>
      <c r="E8" s="9">
        <v>6620</v>
      </c>
      <c r="F8" s="10">
        <v>-62</v>
      </c>
      <c r="G8" s="9">
        <v>870</v>
      </c>
      <c r="H8" s="9">
        <v>4836</v>
      </c>
      <c r="I8" s="10">
        <f aca="true" t="shared" si="0" ref="I8:I17">G8-D8</f>
        <v>-253</v>
      </c>
    </row>
    <row r="9" spans="1:9" ht="30" customHeight="1">
      <c r="A9" s="16"/>
      <c r="B9" s="107" t="s">
        <v>13</v>
      </c>
      <c r="C9" s="110"/>
      <c r="D9" s="9">
        <v>1368</v>
      </c>
      <c r="E9" s="9">
        <v>14607</v>
      </c>
      <c r="F9" s="10">
        <v>-75</v>
      </c>
      <c r="G9" s="9">
        <v>797</v>
      </c>
      <c r="H9" s="9">
        <v>6219</v>
      </c>
      <c r="I9" s="10">
        <f t="shared" si="0"/>
        <v>-571</v>
      </c>
    </row>
    <row r="10" spans="1:9" ht="30" customHeight="1">
      <c r="A10" s="16"/>
      <c r="B10" s="107" t="s">
        <v>14</v>
      </c>
      <c r="C10" s="110"/>
      <c r="D10" s="9">
        <v>1827</v>
      </c>
      <c r="E10" s="9">
        <v>9661</v>
      </c>
      <c r="F10" s="10">
        <v>-144</v>
      </c>
      <c r="G10" s="9">
        <v>1450</v>
      </c>
      <c r="H10" s="9">
        <v>7940</v>
      </c>
      <c r="I10" s="10">
        <f t="shared" si="0"/>
        <v>-377</v>
      </c>
    </row>
    <row r="11" spans="1:9" ht="30" customHeight="1">
      <c r="A11" s="16"/>
      <c r="B11" s="111" t="s">
        <v>101</v>
      </c>
      <c r="C11" s="122"/>
      <c r="D11" s="9">
        <v>1366</v>
      </c>
      <c r="E11" s="9">
        <v>7368</v>
      </c>
      <c r="F11" s="10">
        <v>-73</v>
      </c>
      <c r="G11" s="9">
        <v>1061</v>
      </c>
      <c r="H11" s="9">
        <v>6059</v>
      </c>
      <c r="I11" s="10">
        <f t="shared" si="0"/>
        <v>-305</v>
      </c>
    </row>
    <row r="12" spans="1:9" ht="30" customHeight="1">
      <c r="A12" s="16"/>
      <c r="B12" s="107" t="s">
        <v>15</v>
      </c>
      <c r="C12" s="110"/>
      <c r="D12" s="9">
        <v>292</v>
      </c>
      <c r="E12" s="9">
        <v>1392</v>
      </c>
      <c r="F12" s="10">
        <v>-19</v>
      </c>
      <c r="G12" s="9">
        <v>278</v>
      </c>
      <c r="H12" s="9">
        <v>1535</v>
      </c>
      <c r="I12" s="10">
        <f t="shared" si="0"/>
        <v>-14</v>
      </c>
    </row>
    <row r="13" spans="1:9" ht="30" customHeight="1">
      <c r="A13" s="16"/>
      <c r="B13" s="107" t="s">
        <v>16</v>
      </c>
      <c r="C13" s="110"/>
      <c r="D13" s="9">
        <v>208</v>
      </c>
      <c r="E13" s="9">
        <v>964</v>
      </c>
      <c r="F13" s="10">
        <v>-26</v>
      </c>
      <c r="G13" s="9">
        <v>165</v>
      </c>
      <c r="H13" s="9">
        <v>850</v>
      </c>
      <c r="I13" s="10">
        <f t="shared" si="0"/>
        <v>-43</v>
      </c>
    </row>
    <row r="14" spans="1:9" ht="30" customHeight="1">
      <c r="A14" s="16"/>
      <c r="B14" s="107" t="s">
        <v>17</v>
      </c>
      <c r="C14" s="110"/>
      <c r="D14" s="9">
        <v>442</v>
      </c>
      <c r="E14" s="9">
        <v>3169</v>
      </c>
      <c r="F14" s="10">
        <v>19</v>
      </c>
      <c r="G14" s="9">
        <v>369</v>
      </c>
      <c r="H14" s="9">
        <v>2977</v>
      </c>
      <c r="I14" s="10">
        <f t="shared" si="0"/>
        <v>-73</v>
      </c>
    </row>
    <row r="15" spans="1:9" ht="30" customHeight="1">
      <c r="A15" s="16"/>
      <c r="B15" s="108" t="s">
        <v>18</v>
      </c>
      <c r="C15" s="110"/>
      <c r="D15" s="11">
        <v>149</v>
      </c>
      <c r="E15" s="11">
        <v>606</v>
      </c>
      <c r="F15" s="12">
        <v>-12</v>
      </c>
      <c r="G15" s="11">
        <v>146</v>
      </c>
      <c r="H15" s="11">
        <v>618</v>
      </c>
      <c r="I15" s="12">
        <f>G15-D15</f>
        <v>-3</v>
      </c>
    </row>
    <row r="16" spans="1:9" ht="30" customHeight="1">
      <c r="A16" s="16"/>
      <c r="B16" s="107" t="s">
        <v>19</v>
      </c>
      <c r="C16" s="110"/>
      <c r="D16" s="9">
        <v>162</v>
      </c>
      <c r="E16" s="9">
        <v>829</v>
      </c>
      <c r="F16" s="10">
        <v>0</v>
      </c>
      <c r="G16" s="9">
        <v>148</v>
      </c>
      <c r="H16" s="9">
        <v>797</v>
      </c>
      <c r="I16" s="10">
        <f t="shared" si="0"/>
        <v>-14</v>
      </c>
    </row>
    <row r="17" spans="1:9" ht="30" customHeight="1">
      <c r="A17" s="23"/>
      <c r="B17" s="107" t="s">
        <v>20</v>
      </c>
      <c r="C17" s="110"/>
      <c r="D17" s="9">
        <v>370</v>
      </c>
      <c r="E17" s="9">
        <v>3047</v>
      </c>
      <c r="F17" s="10">
        <v>22</v>
      </c>
      <c r="G17" s="9">
        <v>372</v>
      </c>
      <c r="H17" s="9">
        <v>2995</v>
      </c>
      <c r="I17" s="10">
        <f t="shared" si="0"/>
        <v>2</v>
      </c>
    </row>
    <row r="18" spans="1:9" ht="13.5">
      <c r="A18" s="1"/>
      <c r="B18" s="1"/>
      <c r="C18" s="1"/>
      <c r="D18" s="1"/>
      <c r="E18" s="1"/>
      <c r="F18" s="1"/>
      <c r="G18" s="1"/>
      <c r="H18" s="1"/>
      <c r="I18" s="50" t="s">
        <v>8</v>
      </c>
    </row>
  </sheetData>
  <sheetProtection/>
  <mergeCells count="20">
    <mergeCell ref="B11:C11"/>
    <mergeCell ref="A6:C6"/>
    <mergeCell ref="A7:C7"/>
    <mergeCell ref="G4:G5"/>
    <mergeCell ref="E4:E5"/>
    <mergeCell ref="D4:D5"/>
    <mergeCell ref="B9:C9"/>
    <mergeCell ref="B10:C10"/>
    <mergeCell ref="A1:I1"/>
    <mergeCell ref="A3:C5"/>
    <mergeCell ref="D3:F3"/>
    <mergeCell ref="G3:I3"/>
    <mergeCell ref="H4:H5"/>
    <mergeCell ref="B8:C8"/>
    <mergeCell ref="B16:C16"/>
    <mergeCell ref="B17:C17"/>
    <mergeCell ref="B12:C12"/>
    <mergeCell ref="B13:C13"/>
    <mergeCell ref="B14:C14"/>
    <mergeCell ref="B15:C15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Normal="85" zoomScaleSheetLayoutView="100" zoomScalePageLayoutView="0" workbookViewId="0" topLeftCell="A1">
      <selection activeCell="R11" sqref="R11"/>
    </sheetView>
  </sheetViews>
  <sheetFormatPr defaultColWidth="9.00390625" defaultRowHeight="13.5"/>
  <cols>
    <col min="1" max="1" width="3.125" style="0" customWidth="1"/>
    <col min="2" max="2" width="1.25" style="0" customWidth="1"/>
    <col min="3" max="3" width="1.12109375" style="0" customWidth="1"/>
    <col min="4" max="4" width="13.75390625" style="0" customWidth="1"/>
    <col min="5" max="10" width="5.00390625" style="0" customWidth="1"/>
    <col min="11" max="11" width="11.25390625" style="0" customWidth="1"/>
    <col min="12" max="12" width="6.875" style="0" customWidth="1"/>
    <col min="13" max="13" width="8.125" style="0" customWidth="1"/>
    <col min="14" max="14" width="6.875" style="0" customWidth="1"/>
    <col min="15" max="15" width="4.75390625" style="0" customWidth="1"/>
  </cols>
  <sheetData>
    <row r="1" spans="1:15" ht="18.75">
      <c r="A1" s="80" t="s">
        <v>120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3.5">
      <c r="A2" s="78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 t="s">
        <v>50</v>
      </c>
    </row>
    <row r="3" spans="1:15" ht="13.5">
      <c r="A3" s="102"/>
      <c r="B3" s="86" t="s">
        <v>36</v>
      </c>
      <c r="C3" s="86"/>
      <c r="D3" s="86"/>
      <c r="E3" s="121" t="s">
        <v>37</v>
      </c>
      <c r="F3" s="121"/>
      <c r="G3" s="121"/>
      <c r="H3" s="121" t="s">
        <v>38</v>
      </c>
      <c r="I3" s="121"/>
      <c r="J3" s="121"/>
      <c r="K3" s="121" t="s">
        <v>25</v>
      </c>
      <c r="L3" s="140" t="s">
        <v>216</v>
      </c>
      <c r="M3" s="139" t="s">
        <v>39</v>
      </c>
      <c r="N3" s="139"/>
      <c r="O3" s="139"/>
    </row>
    <row r="4" spans="1:15" ht="13.5">
      <c r="A4" s="102"/>
      <c r="B4" s="81"/>
      <c r="C4" s="81"/>
      <c r="D4" s="81"/>
      <c r="E4" s="13" t="s">
        <v>22</v>
      </c>
      <c r="F4" s="13" t="s">
        <v>23</v>
      </c>
      <c r="G4" s="13" t="s">
        <v>24</v>
      </c>
      <c r="H4" s="13" t="s">
        <v>22</v>
      </c>
      <c r="I4" s="13" t="s">
        <v>23</v>
      </c>
      <c r="J4" s="13" t="s">
        <v>24</v>
      </c>
      <c r="K4" s="139"/>
      <c r="L4" s="141"/>
      <c r="M4" s="13" t="s">
        <v>26</v>
      </c>
      <c r="N4" s="13" t="s">
        <v>27</v>
      </c>
      <c r="O4" s="13" t="s">
        <v>28</v>
      </c>
    </row>
    <row r="5" spans="1:15" ht="13.5" customHeight="1">
      <c r="A5" s="129" t="s">
        <v>213</v>
      </c>
      <c r="B5" s="82" t="s">
        <v>40</v>
      </c>
      <c r="C5" s="83"/>
      <c r="D5" s="84"/>
      <c r="E5" s="9">
        <v>150</v>
      </c>
      <c r="F5" s="9">
        <v>30</v>
      </c>
      <c r="G5" s="9">
        <v>120</v>
      </c>
      <c r="H5" s="9">
        <v>549</v>
      </c>
      <c r="I5" s="9">
        <v>250</v>
      </c>
      <c r="J5" s="9">
        <v>299</v>
      </c>
      <c r="K5" s="9">
        <v>756094</v>
      </c>
      <c r="L5" s="9">
        <v>7844</v>
      </c>
      <c r="M5" s="9">
        <v>5041</v>
      </c>
      <c r="N5" s="9">
        <v>1377</v>
      </c>
      <c r="O5" s="9">
        <v>50</v>
      </c>
    </row>
    <row r="6" spans="1:15" ht="13.5" customHeight="1">
      <c r="A6" s="130"/>
      <c r="B6" s="127"/>
      <c r="C6" s="82" t="s">
        <v>41</v>
      </c>
      <c r="D6" s="84"/>
      <c r="E6" s="9">
        <v>9</v>
      </c>
      <c r="F6" s="9">
        <v>8</v>
      </c>
      <c r="G6" s="9">
        <v>1</v>
      </c>
      <c r="H6" s="9">
        <v>57</v>
      </c>
      <c r="I6" s="14" t="s">
        <v>84</v>
      </c>
      <c r="J6" s="14" t="s">
        <v>84</v>
      </c>
      <c r="K6" s="9">
        <v>107466</v>
      </c>
      <c r="L6" s="14" t="s">
        <v>48</v>
      </c>
      <c r="M6" s="9">
        <v>11941</v>
      </c>
      <c r="N6" s="9">
        <v>1885</v>
      </c>
      <c r="O6" s="14" t="s">
        <v>48</v>
      </c>
    </row>
    <row r="7" spans="1:15" ht="13.5" customHeight="1">
      <c r="A7" s="130"/>
      <c r="B7" s="127"/>
      <c r="C7" s="127"/>
      <c r="D7" s="13" t="s">
        <v>29</v>
      </c>
      <c r="E7" s="14" t="s">
        <v>48</v>
      </c>
      <c r="F7" s="14" t="s">
        <v>48</v>
      </c>
      <c r="G7" s="14" t="s">
        <v>48</v>
      </c>
      <c r="H7" s="14" t="s">
        <v>48</v>
      </c>
      <c r="I7" s="14" t="s">
        <v>48</v>
      </c>
      <c r="J7" s="14" t="s">
        <v>48</v>
      </c>
      <c r="K7" s="14" t="s">
        <v>48</v>
      </c>
      <c r="L7" s="14" t="s">
        <v>48</v>
      </c>
      <c r="M7" s="14" t="s">
        <v>48</v>
      </c>
      <c r="N7" s="14" t="s">
        <v>48</v>
      </c>
      <c r="O7" s="14" t="s">
        <v>48</v>
      </c>
    </row>
    <row r="8" spans="1:15" ht="13.5" customHeight="1">
      <c r="A8" s="130"/>
      <c r="B8" s="127"/>
      <c r="C8" s="127"/>
      <c r="D8" s="13" t="s">
        <v>43</v>
      </c>
      <c r="E8" s="14" t="s">
        <v>48</v>
      </c>
      <c r="F8" s="14" t="s">
        <v>48</v>
      </c>
      <c r="G8" s="14" t="s">
        <v>48</v>
      </c>
      <c r="H8" s="14" t="s">
        <v>48</v>
      </c>
      <c r="I8" s="14" t="s">
        <v>48</v>
      </c>
      <c r="J8" s="14" t="s">
        <v>48</v>
      </c>
      <c r="K8" s="14" t="s">
        <v>48</v>
      </c>
      <c r="L8" s="14" t="s">
        <v>48</v>
      </c>
      <c r="M8" s="14" t="s">
        <v>48</v>
      </c>
      <c r="N8" s="14" t="s">
        <v>48</v>
      </c>
      <c r="O8" s="14" t="s">
        <v>48</v>
      </c>
    </row>
    <row r="9" spans="1:15" ht="13.5" customHeight="1">
      <c r="A9" s="130"/>
      <c r="B9" s="127"/>
      <c r="C9" s="127"/>
      <c r="D9" s="13" t="s">
        <v>44</v>
      </c>
      <c r="E9" s="9">
        <v>2</v>
      </c>
      <c r="F9" s="9">
        <v>2</v>
      </c>
      <c r="G9" s="14" t="s">
        <v>48</v>
      </c>
      <c r="H9" s="14" t="s">
        <v>84</v>
      </c>
      <c r="I9" s="14" t="s">
        <v>84</v>
      </c>
      <c r="J9" s="14" t="s">
        <v>48</v>
      </c>
      <c r="K9" s="14" t="s">
        <v>84</v>
      </c>
      <c r="L9" s="14" t="s">
        <v>48</v>
      </c>
      <c r="M9" s="14" t="s">
        <v>84</v>
      </c>
      <c r="N9" s="14" t="s">
        <v>84</v>
      </c>
      <c r="O9" s="14" t="s">
        <v>48</v>
      </c>
    </row>
    <row r="10" spans="1:15" ht="13.5" customHeight="1">
      <c r="A10" s="130"/>
      <c r="B10" s="127"/>
      <c r="C10" s="127"/>
      <c r="D10" s="13" t="s">
        <v>45</v>
      </c>
      <c r="E10" s="9">
        <v>3</v>
      </c>
      <c r="F10" s="9">
        <v>3</v>
      </c>
      <c r="G10" s="14" t="s">
        <v>48</v>
      </c>
      <c r="H10" s="9">
        <v>21</v>
      </c>
      <c r="I10" s="9">
        <v>21</v>
      </c>
      <c r="J10" s="14" t="s">
        <v>48</v>
      </c>
      <c r="K10" s="9">
        <v>35897</v>
      </c>
      <c r="L10" s="14" t="s">
        <v>48</v>
      </c>
      <c r="M10" s="9">
        <v>11966</v>
      </c>
      <c r="N10" s="9">
        <v>1709</v>
      </c>
      <c r="O10" s="14" t="s">
        <v>48</v>
      </c>
    </row>
    <row r="11" spans="1:15" ht="13.5" customHeight="1">
      <c r="A11" s="130"/>
      <c r="B11" s="127"/>
      <c r="C11" s="127"/>
      <c r="D11" s="13" t="s">
        <v>46</v>
      </c>
      <c r="E11" s="9">
        <v>2</v>
      </c>
      <c r="F11" s="9">
        <v>1</v>
      </c>
      <c r="G11" s="9">
        <v>1</v>
      </c>
      <c r="H11" s="14" t="s">
        <v>84</v>
      </c>
      <c r="I11" s="14" t="s">
        <v>84</v>
      </c>
      <c r="J11" s="14" t="s">
        <v>84</v>
      </c>
      <c r="K11" s="14" t="s">
        <v>84</v>
      </c>
      <c r="L11" s="14" t="s">
        <v>48</v>
      </c>
      <c r="M11" s="14" t="s">
        <v>84</v>
      </c>
      <c r="N11" s="14" t="s">
        <v>84</v>
      </c>
      <c r="O11" s="14" t="s">
        <v>48</v>
      </c>
    </row>
    <row r="12" spans="1:15" ht="13.5" customHeight="1">
      <c r="A12" s="130"/>
      <c r="B12" s="127"/>
      <c r="C12" s="128"/>
      <c r="D12" s="13" t="s">
        <v>47</v>
      </c>
      <c r="E12" s="9">
        <v>2</v>
      </c>
      <c r="F12" s="9">
        <v>2</v>
      </c>
      <c r="G12" s="14" t="s">
        <v>48</v>
      </c>
      <c r="H12" s="14" t="s">
        <v>84</v>
      </c>
      <c r="I12" s="14" t="s">
        <v>84</v>
      </c>
      <c r="J12" s="14" t="s">
        <v>48</v>
      </c>
      <c r="K12" s="14" t="s">
        <v>84</v>
      </c>
      <c r="L12" s="14" t="s">
        <v>48</v>
      </c>
      <c r="M12" s="14" t="s">
        <v>84</v>
      </c>
      <c r="N12" s="14" t="s">
        <v>84</v>
      </c>
      <c r="O12" s="14" t="s">
        <v>48</v>
      </c>
    </row>
    <row r="13" spans="1:15" ht="13.5" customHeight="1">
      <c r="A13" s="130"/>
      <c r="B13" s="127"/>
      <c r="C13" s="82" t="s">
        <v>42</v>
      </c>
      <c r="D13" s="84"/>
      <c r="E13" s="9">
        <v>141</v>
      </c>
      <c r="F13" s="9">
        <v>22</v>
      </c>
      <c r="G13" s="9">
        <v>119</v>
      </c>
      <c r="H13" s="9">
        <v>492</v>
      </c>
      <c r="I13" s="14" t="s">
        <v>84</v>
      </c>
      <c r="J13" s="14" t="s">
        <v>84</v>
      </c>
      <c r="K13" s="9">
        <v>648628</v>
      </c>
      <c r="L13" s="9">
        <v>7844</v>
      </c>
      <c r="M13" s="9">
        <v>4600</v>
      </c>
      <c r="N13" s="9">
        <v>1318</v>
      </c>
      <c r="O13" s="9">
        <v>50</v>
      </c>
    </row>
    <row r="14" spans="1:15" ht="13.5" customHeight="1">
      <c r="A14" s="130"/>
      <c r="B14" s="127"/>
      <c r="C14" s="127"/>
      <c r="D14" s="13" t="s">
        <v>30</v>
      </c>
      <c r="E14" s="14" t="s">
        <v>48</v>
      </c>
      <c r="F14" s="14" t="s">
        <v>48</v>
      </c>
      <c r="G14" s="14" t="s">
        <v>48</v>
      </c>
      <c r="H14" s="14" t="s">
        <v>48</v>
      </c>
      <c r="I14" s="14" t="s">
        <v>48</v>
      </c>
      <c r="J14" s="14" t="s">
        <v>48</v>
      </c>
      <c r="K14" s="14" t="s">
        <v>48</v>
      </c>
      <c r="L14" s="14" t="s">
        <v>48</v>
      </c>
      <c r="M14" s="14" t="s">
        <v>48</v>
      </c>
      <c r="N14" s="14" t="s">
        <v>48</v>
      </c>
      <c r="O14" s="14" t="s">
        <v>48</v>
      </c>
    </row>
    <row r="15" spans="1:15" ht="13.5" customHeight="1">
      <c r="A15" s="130"/>
      <c r="B15" s="127"/>
      <c r="C15" s="127"/>
      <c r="D15" s="13" t="s">
        <v>31</v>
      </c>
      <c r="E15" s="9">
        <v>8</v>
      </c>
      <c r="F15" s="14" t="s">
        <v>48</v>
      </c>
      <c r="G15" s="9">
        <v>8</v>
      </c>
      <c r="H15" s="9">
        <v>11</v>
      </c>
      <c r="I15" s="14" t="s">
        <v>48</v>
      </c>
      <c r="J15" s="9">
        <v>11</v>
      </c>
      <c r="K15" s="9">
        <v>988</v>
      </c>
      <c r="L15" s="9">
        <v>404</v>
      </c>
      <c r="M15" s="9">
        <v>124</v>
      </c>
      <c r="N15" s="9">
        <v>90</v>
      </c>
      <c r="O15" s="9">
        <v>2</v>
      </c>
    </row>
    <row r="16" spans="1:15" ht="13.5" customHeight="1">
      <c r="A16" s="130"/>
      <c r="B16" s="127"/>
      <c r="C16" s="127"/>
      <c r="D16" s="13" t="s">
        <v>32</v>
      </c>
      <c r="E16" s="9">
        <v>54</v>
      </c>
      <c r="F16" s="9">
        <v>6</v>
      </c>
      <c r="G16" s="9">
        <v>48</v>
      </c>
      <c r="H16" s="9">
        <v>177</v>
      </c>
      <c r="I16" s="9">
        <v>57</v>
      </c>
      <c r="J16" s="9">
        <v>120</v>
      </c>
      <c r="K16" s="9">
        <v>215434</v>
      </c>
      <c r="L16" s="9">
        <v>3254</v>
      </c>
      <c r="M16" s="9">
        <v>3990</v>
      </c>
      <c r="N16" s="9">
        <v>1217</v>
      </c>
      <c r="O16" s="9">
        <v>64</v>
      </c>
    </row>
    <row r="17" spans="1:15" ht="13.5" customHeight="1">
      <c r="A17" s="130"/>
      <c r="B17" s="127"/>
      <c r="C17" s="127"/>
      <c r="D17" s="13" t="s">
        <v>33</v>
      </c>
      <c r="E17" s="9">
        <v>16</v>
      </c>
      <c r="F17" s="9">
        <v>1</v>
      </c>
      <c r="G17" s="9">
        <v>15</v>
      </c>
      <c r="H17" s="9">
        <v>47</v>
      </c>
      <c r="I17" s="14" t="s">
        <v>84</v>
      </c>
      <c r="J17" s="14" t="s">
        <v>84</v>
      </c>
      <c r="K17" s="9">
        <v>70139</v>
      </c>
      <c r="L17" s="9">
        <v>270</v>
      </c>
      <c r="M17" s="9">
        <v>4384</v>
      </c>
      <c r="N17" s="9">
        <v>1492</v>
      </c>
      <c r="O17" s="9">
        <v>107</v>
      </c>
    </row>
    <row r="18" spans="1:15" ht="13.5" customHeight="1">
      <c r="A18" s="130"/>
      <c r="B18" s="127"/>
      <c r="C18" s="127"/>
      <c r="D18" s="13" t="s">
        <v>34</v>
      </c>
      <c r="E18" s="9">
        <v>11</v>
      </c>
      <c r="F18" s="9">
        <v>2</v>
      </c>
      <c r="G18" s="9">
        <v>9</v>
      </c>
      <c r="H18" s="9">
        <v>24</v>
      </c>
      <c r="I18" s="14" t="s">
        <v>84</v>
      </c>
      <c r="J18" s="14" t="s">
        <v>84</v>
      </c>
      <c r="K18" s="9">
        <v>24507</v>
      </c>
      <c r="L18" s="9">
        <v>1473</v>
      </c>
      <c r="M18" s="9">
        <v>2228</v>
      </c>
      <c r="N18" s="9">
        <v>1021</v>
      </c>
      <c r="O18" s="9">
        <v>17</v>
      </c>
    </row>
    <row r="19" spans="1:15" ht="13.5" customHeight="1">
      <c r="A19" s="131"/>
      <c r="B19" s="128"/>
      <c r="C19" s="128"/>
      <c r="D19" s="13" t="s">
        <v>35</v>
      </c>
      <c r="E19" s="9">
        <v>52</v>
      </c>
      <c r="F19" s="9">
        <v>13</v>
      </c>
      <c r="G19" s="9">
        <v>39</v>
      </c>
      <c r="H19" s="9">
        <v>233</v>
      </c>
      <c r="I19" s="9">
        <v>125</v>
      </c>
      <c r="J19" s="9">
        <v>108</v>
      </c>
      <c r="K19" s="9">
        <v>337560</v>
      </c>
      <c r="L19" s="9">
        <v>2443</v>
      </c>
      <c r="M19" s="9">
        <v>6492</v>
      </c>
      <c r="N19" s="9">
        <v>1449</v>
      </c>
      <c r="O19" s="9">
        <v>52</v>
      </c>
    </row>
    <row r="20" spans="1:15" ht="13.5" customHeight="1">
      <c r="A20" s="131" t="s">
        <v>214</v>
      </c>
      <c r="B20" s="92" t="s">
        <v>40</v>
      </c>
      <c r="C20" s="133"/>
      <c r="D20" s="134"/>
      <c r="E20" s="70">
        <v>161</v>
      </c>
      <c r="F20" s="70">
        <v>26</v>
      </c>
      <c r="G20" s="70">
        <v>135</v>
      </c>
      <c r="H20" s="70">
        <v>608</v>
      </c>
      <c r="I20" s="70">
        <v>251</v>
      </c>
      <c r="J20" s="70">
        <v>357</v>
      </c>
      <c r="K20" s="70">
        <v>731583</v>
      </c>
      <c r="L20" s="71">
        <v>6511</v>
      </c>
      <c r="M20" s="70">
        <v>4544</v>
      </c>
      <c r="N20" s="70">
        <v>1323</v>
      </c>
      <c r="O20" s="70">
        <v>57</v>
      </c>
    </row>
    <row r="21" spans="1:15" ht="13.5" customHeight="1">
      <c r="A21" s="132"/>
      <c r="B21" s="127"/>
      <c r="C21" s="82" t="s">
        <v>41</v>
      </c>
      <c r="D21" s="84"/>
      <c r="E21" s="9">
        <v>14</v>
      </c>
      <c r="F21" s="9">
        <v>5</v>
      </c>
      <c r="G21" s="9">
        <v>9</v>
      </c>
      <c r="H21" s="9">
        <v>75</v>
      </c>
      <c r="I21" s="9">
        <v>52</v>
      </c>
      <c r="J21" s="9">
        <v>23</v>
      </c>
      <c r="K21" s="9">
        <v>98894</v>
      </c>
      <c r="L21" s="14" t="s">
        <v>48</v>
      </c>
      <c r="M21" s="9">
        <v>7064</v>
      </c>
      <c r="N21" s="9">
        <v>1355</v>
      </c>
      <c r="O21" s="14" t="s">
        <v>48</v>
      </c>
    </row>
    <row r="22" spans="1:15" ht="13.5" customHeight="1">
      <c r="A22" s="132"/>
      <c r="B22" s="127"/>
      <c r="C22" s="127"/>
      <c r="D22" s="13" t="s">
        <v>29</v>
      </c>
      <c r="E22" s="14" t="s">
        <v>48</v>
      </c>
      <c r="F22" s="14" t="s">
        <v>48</v>
      </c>
      <c r="G22" s="14" t="s">
        <v>48</v>
      </c>
      <c r="H22" s="14" t="s">
        <v>48</v>
      </c>
      <c r="I22" s="14" t="s">
        <v>48</v>
      </c>
      <c r="J22" s="14" t="s">
        <v>48</v>
      </c>
      <c r="K22" s="14" t="s">
        <v>48</v>
      </c>
      <c r="L22" s="14" t="s">
        <v>48</v>
      </c>
      <c r="M22" s="14" t="s">
        <v>48</v>
      </c>
      <c r="N22" s="14" t="s">
        <v>48</v>
      </c>
      <c r="O22" s="14" t="s">
        <v>48</v>
      </c>
    </row>
    <row r="23" spans="1:15" ht="13.5" customHeight="1">
      <c r="A23" s="132"/>
      <c r="B23" s="127"/>
      <c r="C23" s="127"/>
      <c r="D23" s="13" t="s">
        <v>43</v>
      </c>
      <c r="E23" s="14" t="s">
        <v>48</v>
      </c>
      <c r="F23" s="14" t="s">
        <v>48</v>
      </c>
      <c r="G23" s="14" t="s">
        <v>48</v>
      </c>
      <c r="H23" s="14" t="s">
        <v>48</v>
      </c>
      <c r="I23" s="14" t="s">
        <v>48</v>
      </c>
      <c r="J23" s="14" t="s">
        <v>48</v>
      </c>
      <c r="K23" s="14" t="s">
        <v>48</v>
      </c>
      <c r="L23" s="14" t="s">
        <v>48</v>
      </c>
      <c r="M23" s="14" t="s">
        <v>48</v>
      </c>
      <c r="N23" s="14" t="s">
        <v>48</v>
      </c>
      <c r="O23" s="14" t="s">
        <v>48</v>
      </c>
    </row>
    <row r="24" spans="1:15" ht="13.5" customHeight="1">
      <c r="A24" s="132"/>
      <c r="B24" s="127"/>
      <c r="C24" s="127"/>
      <c r="D24" s="13" t="s">
        <v>44</v>
      </c>
      <c r="E24" s="9">
        <v>4</v>
      </c>
      <c r="F24" s="9">
        <v>2</v>
      </c>
      <c r="G24" s="9">
        <v>2</v>
      </c>
      <c r="H24" s="9">
        <v>17</v>
      </c>
      <c r="I24" s="9">
        <v>11</v>
      </c>
      <c r="J24" s="9">
        <v>6</v>
      </c>
      <c r="K24" s="14" t="s">
        <v>84</v>
      </c>
      <c r="L24" s="14" t="s">
        <v>48</v>
      </c>
      <c r="M24" s="14" t="s">
        <v>84</v>
      </c>
      <c r="N24" s="14" t="s">
        <v>84</v>
      </c>
      <c r="O24" s="14" t="s">
        <v>48</v>
      </c>
    </row>
    <row r="25" spans="1:15" ht="13.5" customHeight="1">
      <c r="A25" s="132"/>
      <c r="B25" s="127"/>
      <c r="C25" s="127"/>
      <c r="D25" s="13" t="s">
        <v>45</v>
      </c>
      <c r="E25" s="9">
        <v>1</v>
      </c>
      <c r="F25" s="9">
        <v>1</v>
      </c>
      <c r="G25" s="14" t="s">
        <v>48</v>
      </c>
      <c r="H25" s="9">
        <v>11</v>
      </c>
      <c r="I25" s="9">
        <v>11</v>
      </c>
      <c r="J25" s="14" t="s">
        <v>48</v>
      </c>
      <c r="K25" s="14" t="s">
        <v>84</v>
      </c>
      <c r="L25" s="14" t="s">
        <v>48</v>
      </c>
      <c r="M25" s="14" t="s">
        <v>84</v>
      </c>
      <c r="N25" s="14" t="s">
        <v>84</v>
      </c>
      <c r="O25" s="14" t="s">
        <v>48</v>
      </c>
    </row>
    <row r="26" spans="1:15" ht="13.5" customHeight="1">
      <c r="A26" s="132"/>
      <c r="B26" s="127"/>
      <c r="C26" s="127"/>
      <c r="D26" s="13" t="s">
        <v>46</v>
      </c>
      <c r="E26" s="9">
        <v>3</v>
      </c>
      <c r="F26" s="9">
        <v>1</v>
      </c>
      <c r="G26" s="9">
        <v>2</v>
      </c>
      <c r="H26" s="9">
        <v>32</v>
      </c>
      <c r="I26" s="9">
        <v>29</v>
      </c>
      <c r="J26" s="9">
        <v>3</v>
      </c>
      <c r="K26" s="9">
        <v>36060</v>
      </c>
      <c r="L26" s="14" t="s">
        <v>48</v>
      </c>
      <c r="M26" s="9">
        <v>12020</v>
      </c>
      <c r="N26" s="9">
        <v>1127</v>
      </c>
      <c r="O26" s="14" t="s">
        <v>48</v>
      </c>
    </row>
    <row r="27" spans="1:15" ht="13.5" customHeight="1">
      <c r="A27" s="132"/>
      <c r="B27" s="127"/>
      <c r="C27" s="128"/>
      <c r="D27" s="13" t="s">
        <v>47</v>
      </c>
      <c r="E27" s="9">
        <v>6</v>
      </c>
      <c r="F27" s="9">
        <v>1</v>
      </c>
      <c r="G27" s="9">
        <v>5</v>
      </c>
      <c r="H27" s="9">
        <v>15</v>
      </c>
      <c r="I27" s="9">
        <v>1</v>
      </c>
      <c r="J27" s="9">
        <v>14</v>
      </c>
      <c r="K27" s="9">
        <v>25962</v>
      </c>
      <c r="L27" s="14" t="s">
        <v>48</v>
      </c>
      <c r="M27" s="9">
        <v>4327</v>
      </c>
      <c r="N27" s="9">
        <v>1731</v>
      </c>
      <c r="O27" s="14" t="s">
        <v>48</v>
      </c>
    </row>
    <row r="28" spans="1:15" ht="13.5" customHeight="1">
      <c r="A28" s="132"/>
      <c r="B28" s="127"/>
      <c r="C28" s="92" t="s">
        <v>42</v>
      </c>
      <c r="D28" s="134"/>
      <c r="E28" s="9">
        <v>147</v>
      </c>
      <c r="F28" s="9">
        <v>21</v>
      </c>
      <c r="G28" s="9">
        <v>126</v>
      </c>
      <c r="H28" s="9">
        <v>533</v>
      </c>
      <c r="I28" s="9">
        <v>199</v>
      </c>
      <c r="J28" s="9">
        <v>334</v>
      </c>
      <c r="K28" s="9">
        <v>632689</v>
      </c>
      <c r="L28" s="9">
        <v>6511</v>
      </c>
      <c r="M28" s="9">
        <v>4304</v>
      </c>
      <c r="N28" s="9">
        <v>1318</v>
      </c>
      <c r="O28" s="9">
        <v>57</v>
      </c>
    </row>
    <row r="29" spans="1:15" ht="13.5" customHeight="1">
      <c r="A29" s="132"/>
      <c r="B29" s="127"/>
      <c r="C29" s="127"/>
      <c r="D29" s="13" t="s">
        <v>30</v>
      </c>
      <c r="E29" s="14" t="s">
        <v>48</v>
      </c>
      <c r="F29" s="14" t="s">
        <v>48</v>
      </c>
      <c r="G29" s="14" t="s">
        <v>48</v>
      </c>
      <c r="H29" s="14" t="s">
        <v>48</v>
      </c>
      <c r="I29" s="14" t="s">
        <v>48</v>
      </c>
      <c r="J29" s="14" t="s">
        <v>48</v>
      </c>
      <c r="K29" s="14" t="s">
        <v>48</v>
      </c>
      <c r="L29" s="14" t="s">
        <v>48</v>
      </c>
      <c r="M29" s="14" t="s">
        <v>48</v>
      </c>
      <c r="N29" s="14" t="s">
        <v>48</v>
      </c>
      <c r="O29" s="14" t="s">
        <v>48</v>
      </c>
    </row>
    <row r="30" spans="1:15" ht="13.5" customHeight="1">
      <c r="A30" s="132"/>
      <c r="B30" s="127"/>
      <c r="C30" s="127"/>
      <c r="D30" s="13" t="s">
        <v>31</v>
      </c>
      <c r="E30" s="9">
        <v>4</v>
      </c>
      <c r="F30" s="14" t="s">
        <v>48</v>
      </c>
      <c r="G30" s="9">
        <v>4</v>
      </c>
      <c r="H30" s="9">
        <v>5</v>
      </c>
      <c r="I30" s="14" t="s">
        <v>48</v>
      </c>
      <c r="J30" s="9">
        <v>5</v>
      </c>
      <c r="K30" s="9">
        <v>306</v>
      </c>
      <c r="L30" s="9">
        <v>146</v>
      </c>
      <c r="M30" s="9">
        <v>77</v>
      </c>
      <c r="N30" s="9">
        <v>61</v>
      </c>
      <c r="O30" s="9">
        <v>2</v>
      </c>
    </row>
    <row r="31" spans="1:15" ht="13.5" customHeight="1">
      <c r="A31" s="132"/>
      <c r="B31" s="127"/>
      <c r="C31" s="127"/>
      <c r="D31" s="13" t="s">
        <v>32</v>
      </c>
      <c r="E31" s="9">
        <v>51</v>
      </c>
      <c r="F31" s="9">
        <v>5</v>
      </c>
      <c r="G31" s="9">
        <v>46</v>
      </c>
      <c r="H31" s="9">
        <v>234</v>
      </c>
      <c r="I31" s="9">
        <v>99</v>
      </c>
      <c r="J31" s="9">
        <v>135</v>
      </c>
      <c r="K31" s="9">
        <v>258949</v>
      </c>
      <c r="L31" s="9">
        <v>2861</v>
      </c>
      <c r="M31" s="9">
        <v>5077</v>
      </c>
      <c r="N31" s="9">
        <v>1288</v>
      </c>
      <c r="O31" s="9">
        <v>88</v>
      </c>
    </row>
    <row r="32" spans="1:15" ht="13.5" customHeight="1">
      <c r="A32" s="132"/>
      <c r="B32" s="127"/>
      <c r="C32" s="127"/>
      <c r="D32" s="13" t="s">
        <v>33</v>
      </c>
      <c r="E32" s="9">
        <v>26</v>
      </c>
      <c r="F32" s="9">
        <v>3</v>
      </c>
      <c r="G32" s="9">
        <v>23</v>
      </c>
      <c r="H32" s="9">
        <v>72</v>
      </c>
      <c r="I32" s="9">
        <v>14</v>
      </c>
      <c r="J32" s="9">
        <v>58</v>
      </c>
      <c r="K32" s="9">
        <v>78739</v>
      </c>
      <c r="L32" s="9">
        <v>1107</v>
      </c>
      <c r="M32" s="9">
        <v>3028</v>
      </c>
      <c r="N32" s="9">
        <v>1109</v>
      </c>
      <c r="O32" s="9">
        <v>34</v>
      </c>
    </row>
    <row r="33" spans="1:15" ht="13.5" customHeight="1">
      <c r="A33" s="132"/>
      <c r="B33" s="127"/>
      <c r="C33" s="127"/>
      <c r="D33" s="13" t="s">
        <v>34</v>
      </c>
      <c r="E33" s="9">
        <v>13</v>
      </c>
      <c r="F33" s="9">
        <v>2</v>
      </c>
      <c r="G33" s="9">
        <v>11</v>
      </c>
      <c r="H33" s="9">
        <v>41</v>
      </c>
      <c r="I33" s="9">
        <v>15</v>
      </c>
      <c r="J33" s="9">
        <v>26</v>
      </c>
      <c r="K33" s="9">
        <v>20050</v>
      </c>
      <c r="L33" s="9">
        <v>743</v>
      </c>
      <c r="M33" s="9">
        <v>1542</v>
      </c>
      <c r="N33" s="9">
        <v>501</v>
      </c>
      <c r="O33" s="9">
        <v>27</v>
      </c>
    </row>
    <row r="34" spans="1:15" ht="13.5" customHeight="1">
      <c r="A34" s="132"/>
      <c r="B34" s="128"/>
      <c r="C34" s="128"/>
      <c r="D34" s="13" t="s">
        <v>35</v>
      </c>
      <c r="E34" s="9">
        <v>53</v>
      </c>
      <c r="F34" s="9">
        <v>11</v>
      </c>
      <c r="G34" s="9">
        <v>42</v>
      </c>
      <c r="H34" s="9">
        <v>181</v>
      </c>
      <c r="I34" s="9">
        <v>71</v>
      </c>
      <c r="J34" s="9">
        <v>110</v>
      </c>
      <c r="K34" s="9">
        <v>274645</v>
      </c>
      <c r="L34" s="9">
        <v>1654</v>
      </c>
      <c r="M34" s="9">
        <v>5182</v>
      </c>
      <c r="N34" s="9">
        <v>1685</v>
      </c>
      <c r="O34" s="9">
        <v>38</v>
      </c>
    </row>
    <row r="35" spans="1:15" ht="13.5" customHeight="1">
      <c r="A35" s="129" t="s">
        <v>215</v>
      </c>
      <c r="B35" s="92" t="s">
        <v>40</v>
      </c>
      <c r="C35" s="133"/>
      <c r="D35" s="134"/>
      <c r="E35" s="70">
        <f aca="true" t="shared" si="0" ref="E35:L35">SUM(E36,E43)</f>
        <v>146</v>
      </c>
      <c r="F35" s="70">
        <f t="shared" si="0"/>
        <v>34</v>
      </c>
      <c r="G35" s="70">
        <f t="shared" si="0"/>
        <v>112</v>
      </c>
      <c r="H35" s="70">
        <f t="shared" si="0"/>
        <v>618</v>
      </c>
      <c r="I35" s="70">
        <f t="shared" si="0"/>
        <v>328</v>
      </c>
      <c r="J35" s="70">
        <f t="shared" si="0"/>
        <v>290</v>
      </c>
      <c r="K35" s="70">
        <f t="shared" si="0"/>
        <v>980795</v>
      </c>
      <c r="L35" s="70">
        <f t="shared" si="0"/>
        <v>8465</v>
      </c>
      <c r="M35" s="70">
        <f>K35/E35</f>
        <v>6717.773972602739</v>
      </c>
      <c r="N35" s="70">
        <f>K35/H35</f>
        <v>1587.0469255663431</v>
      </c>
      <c r="O35" s="70">
        <f>SUM(O36,O43)</f>
        <v>40</v>
      </c>
    </row>
    <row r="36" spans="1:15" ht="13.5" customHeight="1">
      <c r="A36" s="130"/>
      <c r="B36" s="127"/>
      <c r="C36" s="82" t="s">
        <v>41</v>
      </c>
      <c r="D36" s="84"/>
      <c r="E36" s="9">
        <f aca="true" t="shared" si="1" ref="E36:J36">SUM(E37:E42)</f>
        <v>14</v>
      </c>
      <c r="F36" s="9">
        <f t="shared" si="1"/>
        <v>8</v>
      </c>
      <c r="G36" s="9">
        <f t="shared" si="1"/>
        <v>6</v>
      </c>
      <c r="H36" s="9">
        <f t="shared" si="1"/>
        <v>101</v>
      </c>
      <c r="I36" s="9">
        <f t="shared" si="1"/>
        <v>81</v>
      </c>
      <c r="J36" s="9">
        <f t="shared" si="1"/>
        <v>20</v>
      </c>
      <c r="K36" s="9">
        <v>260935</v>
      </c>
      <c r="L36" s="14" t="s">
        <v>48</v>
      </c>
      <c r="M36" s="70">
        <f aca="true" t="shared" si="2" ref="M36:M49">K36/E36</f>
        <v>18638.214285714286</v>
      </c>
      <c r="N36" s="70">
        <v>2636</v>
      </c>
      <c r="O36" s="14" t="s">
        <v>48</v>
      </c>
    </row>
    <row r="37" spans="1:15" ht="13.5" customHeight="1">
      <c r="A37" s="130"/>
      <c r="B37" s="127"/>
      <c r="C37" s="127"/>
      <c r="D37" s="13" t="s">
        <v>29</v>
      </c>
      <c r="E37" s="14" t="s">
        <v>48</v>
      </c>
      <c r="F37" s="14" t="s">
        <v>48</v>
      </c>
      <c r="G37" s="14" t="s">
        <v>48</v>
      </c>
      <c r="H37" s="14" t="s">
        <v>48</v>
      </c>
      <c r="I37" s="14" t="s">
        <v>48</v>
      </c>
      <c r="J37" s="14" t="s">
        <v>48</v>
      </c>
      <c r="K37" s="14" t="s">
        <v>48</v>
      </c>
      <c r="L37" s="14" t="s">
        <v>48</v>
      </c>
      <c r="M37" s="14" t="s">
        <v>48</v>
      </c>
      <c r="N37" s="14" t="s">
        <v>48</v>
      </c>
      <c r="O37" s="14" t="s">
        <v>48</v>
      </c>
    </row>
    <row r="38" spans="1:18" ht="13.5" customHeight="1">
      <c r="A38" s="130"/>
      <c r="B38" s="127"/>
      <c r="C38" s="127"/>
      <c r="D38" s="13" t="s">
        <v>43</v>
      </c>
      <c r="E38" s="14" t="s">
        <v>48</v>
      </c>
      <c r="F38" s="14" t="s">
        <v>48</v>
      </c>
      <c r="G38" s="14" t="s">
        <v>48</v>
      </c>
      <c r="H38" s="14" t="s">
        <v>48</v>
      </c>
      <c r="I38" s="14" t="s">
        <v>48</v>
      </c>
      <c r="J38" s="14" t="s">
        <v>48</v>
      </c>
      <c r="K38" s="14" t="s">
        <v>48</v>
      </c>
      <c r="L38" s="14" t="s">
        <v>48</v>
      </c>
      <c r="M38" s="14" t="s">
        <v>48</v>
      </c>
      <c r="N38" s="14" t="s">
        <v>48</v>
      </c>
      <c r="O38" s="14" t="s">
        <v>48</v>
      </c>
      <c r="R38" s="72"/>
    </row>
    <row r="39" spans="1:18" ht="13.5" customHeight="1">
      <c r="A39" s="130"/>
      <c r="B39" s="127"/>
      <c r="C39" s="127"/>
      <c r="D39" s="13" t="s">
        <v>44</v>
      </c>
      <c r="E39" s="9">
        <f>SUM(F39:G39)</f>
        <v>2</v>
      </c>
      <c r="F39" s="9">
        <v>1</v>
      </c>
      <c r="G39" s="9">
        <v>1</v>
      </c>
      <c r="H39" s="9">
        <f>SUM(I39:J39)</f>
        <v>7</v>
      </c>
      <c r="I39" s="14">
        <v>1</v>
      </c>
      <c r="J39" s="14">
        <v>6</v>
      </c>
      <c r="K39" s="14" t="s">
        <v>84</v>
      </c>
      <c r="L39" s="14" t="s">
        <v>48</v>
      </c>
      <c r="M39" s="14" t="s">
        <v>84</v>
      </c>
      <c r="N39" s="14" t="s">
        <v>84</v>
      </c>
      <c r="O39" s="14" t="s">
        <v>48</v>
      </c>
      <c r="R39" s="72"/>
    </row>
    <row r="40" spans="1:18" ht="13.5" customHeight="1">
      <c r="A40" s="130"/>
      <c r="B40" s="127"/>
      <c r="C40" s="127"/>
      <c r="D40" s="13" t="s">
        <v>45</v>
      </c>
      <c r="E40" s="9">
        <f>SUM(F40:G40)</f>
        <v>3</v>
      </c>
      <c r="F40" s="9">
        <v>1</v>
      </c>
      <c r="G40" s="9">
        <v>2</v>
      </c>
      <c r="H40" s="9">
        <f>SUM(I40:J40)</f>
        <v>19</v>
      </c>
      <c r="I40" s="14">
        <v>13</v>
      </c>
      <c r="J40" s="14">
        <v>6</v>
      </c>
      <c r="K40" s="14" t="s">
        <v>84</v>
      </c>
      <c r="L40" s="14" t="s">
        <v>48</v>
      </c>
      <c r="M40" s="14" t="s">
        <v>84</v>
      </c>
      <c r="N40" s="14" t="s">
        <v>84</v>
      </c>
      <c r="O40" s="14" t="s">
        <v>48</v>
      </c>
      <c r="R40" s="72"/>
    </row>
    <row r="41" spans="1:18" ht="13.5" customHeight="1">
      <c r="A41" s="130"/>
      <c r="B41" s="127"/>
      <c r="C41" s="127"/>
      <c r="D41" s="13" t="s">
        <v>46</v>
      </c>
      <c r="E41" s="9">
        <f>SUM(F41:G41)</f>
        <v>3</v>
      </c>
      <c r="F41" s="9">
        <v>2</v>
      </c>
      <c r="G41" s="14">
        <v>1</v>
      </c>
      <c r="H41" s="9">
        <f>SUM(I41:J41)</f>
        <v>58</v>
      </c>
      <c r="I41" s="9">
        <v>56</v>
      </c>
      <c r="J41" s="14">
        <v>2</v>
      </c>
      <c r="K41" s="9">
        <v>197535</v>
      </c>
      <c r="L41" s="14" t="s">
        <v>48</v>
      </c>
      <c r="M41" s="70">
        <f t="shared" si="2"/>
        <v>65845</v>
      </c>
      <c r="N41" s="70">
        <v>3406</v>
      </c>
      <c r="O41" s="14" t="s">
        <v>48</v>
      </c>
      <c r="R41" s="72"/>
    </row>
    <row r="42" spans="1:18" ht="13.5" customHeight="1">
      <c r="A42" s="130"/>
      <c r="B42" s="127"/>
      <c r="C42" s="128"/>
      <c r="D42" s="13" t="s">
        <v>47</v>
      </c>
      <c r="E42" s="9">
        <f>SUM(F42:G42)</f>
        <v>6</v>
      </c>
      <c r="F42" s="9">
        <v>4</v>
      </c>
      <c r="G42" s="9">
        <v>2</v>
      </c>
      <c r="H42" s="9">
        <f>SUM(I42:J42)</f>
        <v>17</v>
      </c>
      <c r="I42" s="14">
        <v>11</v>
      </c>
      <c r="J42" s="14">
        <v>6</v>
      </c>
      <c r="K42" s="9">
        <v>45256</v>
      </c>
      <c r="L42" s="14" t="s">
        <v>48</v>
      </c>
      <c r="M42" s="70">
        <f t="shared" si="2"/>
        <v>7542.666666666667</v>
      </c>
      <c r="N42" s="70">
        <v>2829</v>
      </c>
      <c r="O42" s="14" t="s">
        <v>48</v>
      </c>
      <c r="R42" s="72"/>
    </row>
    <row r="43" spans="1:18" ht="13.5" customHeight="1">
      <c r="A43" s="130"/>
      <c r="B43" s="127"/>
      <c r="C43" s="82" t="s">
        <v>42</v>
      </c>
      <c r="D43" s="84"/>
      <c r="E43" s="9">
        <f aca="true" t="shared" si="3" ref="E43:L43">SUM(E44:E49)</f>
        <v>132</v>
      </c>
      <c r="F43" s="9">
        <f t="shared" si="3"/>
        <v>26</v>
      </c>
      <c r="G43" s="9">
        <f t="shared" si="3"/>
        <v>106</v>
      </c>
      <c r="H43" s="9">
        <f t="shared" si="3"/>
        <v>517</v>
      </c>
      <c r="I43" s="9">
        <f t="shared" si="3"/>
        <v>247</v>
      </c>
      <c r="J43" s="9">
        <f t="shared" si="3"/>
        <v>270</v>
      </c>
      <c r="K43" s="9">
        <f t="shared" si="3"/>
        <v>719860</v>
      </c>
      <c r="L43" s="9">
        <f t="shared" si="3"/>
        <v>8465</v>
      </c>
      <c r="M43" s="70">
        <f t="shared" si="2"/>
        <v>5453.484848484848</v>
      </c>
      <c r="N43" s="70">
        <v>1651</v>
      </c>
      <c r="O43" s="70">
        <v>40</v>
      </c>
      <c r="R43" s="72"/>
    </row>
    <row r="44" spans="1:18" ht="13.5" customHeight="1">
      <c r="A44" s="130"/>
      <c r="B44" s="127"/>
      <c r="C44" s="127"/>
      <c r="D44" s="13" t="s">
        <v>30</v>
      </c>
      <c r="E44" s="14" t="s">
        <v>48</v>
      </c>
      <c r="F44" s="14" t="s">
        <v>48</v>
      </c>
      <c r="G44" s="14" t="s">
        <v>48</v>
      </c>
      <c r="H44" s="14" t="s">
        <v>48</v>
      </c>
      <c r="I44" s="14" t="s">
        <v>48</v>
      </c>
      <c r="J44" s="14" t="s">
        <v>48</v>
      </c>
      <c r="K44" s="14" t="s">
        <v>48</v>
      </c>
      <c r="L44" s="14" t="s">
        <v>48</v>
      </c>
      <c r="M44" s="14" t="s">
        <v>48</v>
      </c>
      <c r="N44" s="14" t="s">
        <v>48</v>
      </c>
      <c r="O44" s="14" t="s">
        <v>48</v>
      </c>
      <c r="R44" s="72"/>
    </row>
    <row r="45" spans="1:18" ht="13.5" customHeight="1">
      <c r="A45" s="130"/>
      <c r="B45" s="127"/>
      <c r="C45" s="127"/>
      <c r="D45" s="13" t="s">
        <v>31</v>
      </c>
      <c r="E45" s="9">
        <f>SUM(F45:G45)</f>
        <v>7</v>
      </c>
      <c r="F45" s="14">
        <v>1</v>
      </c>
      <c r="G45" s="9">
        <v>6</v>
      </c>
      <c r="H45" s="9">
        <f>SUM(I45:J45)</f>
        <v>12</v>
      </c>
      <c r="I45" s="14">
        <v>1</v>
      </c>
      <c r="J45" s="9">
        <v>11</v>
      </c>
      <c r="K45" s="9">
        <v>3122</v>
      </c>
      <c r="L45" s="9">
        <v>184</v>
      </c>
      <c r="M45" s="70">
        <f t="shared" si="2"/>
        <v>446</v>
      </c>
      <c r="N45" s="70">
        <v>260</v>
      </c>
      <c r="O45" s="9">
        <v>12</v>
      </c>
      <c r="R45" s="72"/>
    </row>
    <row r="46" spans="1:18" ht="13.5" customHeight="1">
      <c r="A46" s="130"/>
      <c r="B46" s="127"/>
      <c r="C46" s="127"/>
      <c r="D46" s="13" t="s">
        <v>32</v>
      </c>
      <c r="E46" s="9">
        <f>SUM(F46:G46)</f>
        <v>43</v>
      </c>
      <c r="F46" s="9">
        <v>7</v>
      </c>
      <c r="G46" s="9">
        <v>36</v>
      </c>
      <c r="H46" s="9">
        <f>SUM(I46:J46)</f>
        <v>252</v>
      </c>
      <c r="I46" s="9">
        <v>132</v>
      </c>
      <c r="J46" s="9">
        <v>120</v>
      </c>
      <c r="K46" s="9">
        <v>245206</v>
      </c>
      <c r="L46" s="9">
        <v>2806</v>
      </c>
      <c r="M46" s="70">
        <f t="shared" si="2"/>
        <v>5702.46511627907</v>
      </c>
      <c r="N46" s="70">
        <v>1291</v>
      </c>
      <c r="O46" s="9">
        <v>85</v>
      </c>
      <c r="R46" s="72"/>
    </row>
    <row r="47" spans="1:18" ht="13.5" customHeight="1">
      <c r="A47" s="130"/>
      <c r="B47" s="127"/>
      <c r="C47" s="127"/>
      <c r="D47" s="13" t="s">
        <v>33</v>
      </c>
      <c r="E47" s="9">
        <f>SUM(F47:G47)</f>
        <v>17</v>
      </c>
      <c r="F47" s="9">
        <v>2</v>
      </c>
      <c r="G47" s="9">
        <v>15</v>
      </c>
      <c r="H47" s="9">
        <f>SUM(I47:J47)</f>
        <v>34</v>
      </c>
      <c r="I47" s="14">
        <v>5</v>
      </c>
      <c r="J47" s="14">
        <v>29</v>
      </c>
      <c r="K47" s="9">
        <v>19267</v>
      </c>
      <c r="L47" s="9">
        <v>272</v>
      </c>
      <c r="M47" s="70">
        <f t="shared" si="2"/>
        <v>1133.3529411764705</v>
      </c>
      <c r="N47" s="70">
        <v>567</v>
      </c>
      <c r="O47" s="9">
        <v>21</v>
      </c>
      <c r="R47" s="72"/>
    </row>
    <row r="48" spans="1:15" ht="13.5" customHeight="1">
      <c r="A48" s="130"/>
      <c r="B48" s="127"/>
      <c r="C48" s="127"/>
      <c r="D48" s="13" t="s">
        <v>34</v>
      </c>
      <c r="E48" s="9">
        <f>SUM(F48:G48)</f>
        <v>11</v>
      </c>
      <c r="F48" s="9">
        <v>1</v>
      </c>
      <c r="G48" s="9">
        <v>10</v>
      </c>
      <c r="H48" s="9">
        <f>SUM(I48:J48)</f>
        <v>25</v>
      </c>
      <c r="I48" s="14">
        <v>6</v>
      </c>
      <c r="J48" s="14">
        <v>19</v>
      </c>
      <c r="K48" s="9">
        <v>23290</v>
      </c>
      <c r="L48" s="9">
        <v>2847</v>
      </c>
      <c r="M48" s="70">
        <f t="shared" si="2"/>
        <v>2117.2727272727275</v>
      </c>
      <c r="N48" s="70">
        <v>932</v>
      </c>
      <c r="O48" s="9">
        <v>8</v>
      </c>
    </row>
    <row r="49" spans="1:16" ht="13.5" customHeight="1">
      <c r="A49" s="131"/>
      <c r="B49" s="128"/>
      <c r="C49" s="128"/>
      <c r="D49" s="13" t="s">
        <v>35</v>
      </c>
      <c r="E49" s="9">
        <f>SUM(F49:G49)</f>
        <v>54</v>
      </c>
      <c r="F49" s="9">
        <v>15</v>
      </c>
      <c r="G49" s="9">
        <v>39</v>
      </c>
      <c r="H49" s="9">
        <f>SUM(I49:J49)</f>
        <v>194</v>
      </c>
      <c r="I49" s="9">
        <v>103</v>
      </c>
      <c r="J49" s="9">
        <v>91</v>
      </c>
      <c r="K49" s="9">
        <v>428975</v>
      </c>
      <c r="L49" s="9">
        <v>2356</v>
      </c>
      <c r="M49" s="9">
        <f t="shared" si="2"/>
        <v>7943.981481481482</v>
      </c>
      <c r="N49" s="9">
        <v>2451</v>
      </c>
      <c r="O49" s="9">
        <v>31</v>
      </c>
      <c r="P49" s="79"/>
    </row>
    <row r="50" spans="1:15" ht="13.5">
      <c r="A50" s="135" t="s">
        <v>52</v>
      </c>
      <c r="B50" s="135"/>
      <c r="C50" s="135"/>
      <c r="D50" s="114" t="s">
        <v>53</v>
      </c>
      <c r="E50" s="114"/>
      <c r="F50" s="138" t="s">
        <v>25</v>
      </c>
      <c r="G50" s="138"/>
      <c r="H50" s="138"/>
      <c r="I50" s="1"/>
      <c r="J50" s="1"/>
      <c r="K50" s="1"/>
      <c r="L50" s="1"/>
      <c r="M50" s="1"/>
      <c r="N50" s="1"/>
      <c r="O50" s="50" t="s">
        <v>51</v>
      </c>
    </row>
    <row r="51" spans="1:15" ht="13.5">
      <c r="A51" s="136"/>
      <c r="B51" s="136"/>
      <c r="C51" s="136"/>
      <c r="D51" s="137"/>
      <c r="E51" s="137"/>
      <c r="F51" s="99" t="s">
        <v>9</v>
      </c>
      <c r="G51" s="99"/>
      <c r="H51" s="99"/>
      <c r="I51" s="1"/>
      <c r="J51" s="1"/>
      <c r="K51" s="1"/>
      <c r="L51" s="1"/>
      <c r="M51" s="1"/>
      <c r="N51" s="1"/>
      <c r="O51" s="1"/>
    </row>
  </sheetData>
  <sheetProtection/>
  <mergeCells count="33">
    <mergeCell ref="M3:O3"/>
    <mergeCell ref="B3:D4"/>
    <mergeCell ref="E3:G3"/>
    <mergeCell ref="H3:J3"/>
    <mergeCell ref="K3:K4"/>
    <mergeCell ref="L3:L4"/>
    <mergeCell ref="A1:O1"/>
    <mergeCell ref="A50:C51"/>
    <mergeCell ref="D50:E51"/>
    <mergeCell ref="F50:H50"/>
    <mergeCell ref="F51:H51"/>
    <mergeCell ref="A3:A4"/>
    <mergeCell ref="B35:D35"/>
    <mergeCell ref="C36:D36"/>
    <mergeCell ref="C43:D43"/>
    <mergeCell ref="A35:A49"/>
    <mergeCell ref="A5:A19"/>
    <mergeCell ref="B5:D5"/>
    <mergeCell ref="C6:D6"/>
    <mergeCell ref="C13:D13"/>
    <mergeCell ref="A20:A34"/>
    <mergeCell ref="B20:D20"/>
    <mergeCell ref="C21:D21"/>
    <mergeCell ref="C28:D28"/>
    <mergeCell ref="B21:B34"/>
    <mergeCell ref="C22:C27"/>
    <mergeCell ref="C29:C34"/>
    <mergeCell ref="B36:B49"/>
    <mergeCell ref="C37:C42"/>
    <mergeCell ref="C44:C49"/>
    <mergeCell ref="B6:B19"/>
    <mergeCell ref="C7:C12"/>
    <mergeCell ref="C14:C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Normal="75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10.625" style="0" customWidth="1"/>
    <col min="2" max="4" width="11.25390625" style="0" customWidth="1"/>
    <col min="5" max="6" width="12.375" style="0" customWidth="1"/>
  </cols>
  <sheetData>
    <row r="1" spans="1:6" ht="18.75">
      <c r="A1" s="80" t="s">
        <v>121</v>
      </c>
      <c r="B1" s="80"/>
      <c r="C1" s="80"/>
      <c r="D1" s="80"/>
      <c r="E1" s="80"/>
      <c r="F1" s="80"/>
    </row>
    <row r="2" spans="1:6" ht="18.75" customHeight="1">
      <c r="A2" s="1"/>
      <c r="B2" s="1"/>
      <c r="C2" s="1"/>
      <c r="D2" s="1"/>
      <c r="E2" s="1"/>
      <c r="F2" s="50" t="s">
        <v>59</v>
      </c>
    </row>
    <row r="3" spans="1:6" ht="13.5" customHeight="1">
      <c r="A3" s="120" t="s">
        <v>136</v>
      </c>
      <c r="B3" s="51" t="s">
        <v>61</v>
      </c>
      <c r="C3" s="51" t="s">
        <v>0</v>
      </c>
      <c r="D3" s="51" t="s">
        <v>96</v>
      </c>
      <c r="E3" s="51" t="s">
        <v>97</v>
      </c>
      <c r="F3" s="51" t="s">
        <v>98</v>
      </c>
    </row>
    <row r="4" spans="1:6" ht="13.5">
      <c r="A4" s="143"/>
      <c r="B4" s="30" t="s">
        <v>132</v>
      </c>
      <c r="C4" s="30" t="s">
        <v>133</v>
      </c>
      <c r="D4" s="30" t="s">
        <v>134</v>
      </c>
      <c r="E4" s="30" t="s">
        <v>134</v>
      </c>
      <c r="F4" s="30" t="s">
        <v>134</v>
      </c>
    </row>
    <row r="5" spans="1:6" ht="24.75" customHeight="1">
      <c r="A5" s="49" t="s">
        <v>123</v>
      </c>
      <c r="B5" s="3">
        <v>18</v>
      </c>
      <c r="C5" s="3">
        <v>313</v>
      </c>
      <c r="D5" s="3">
        <v>64160</v>
      </c>
      <c r="E5" s="3">
        <v>124759</v>
      </c>
      <c r="F5" s="3">
        <v>222278</v>
      </c>
    </row>
    <row r="6" spans="1:6" ht="24.75" customHeight="1">
      <c r="A6" s="49" t="s">
        <v>124</v>
      </c>
      <c r="B6" s="3">
        <v>15</v>
      </c>
      <c r="C6" s="3">
        <v>287</v>
      </c>
      <c r="D6" s="3">
        <v>64914</v>
      </c>
      <c r="E6" s="3">
        <v>114735</v>
      </c>
      <c r="F6" s="3">
        <v>195062</v>
      </c>
    </row>
    <row r="7" spans="1:6" ht="24.75" customHeight="1">
      <c r="A7" s="49" t="s">
        <v>125</v>
      </c>
      <c r="B7" s="3">
        <v>19</v>
      </c>
      <c r="C7" s="3">
        <v>359</v>
      </c>
      <c r="D7" s="3">
        <v>69271</v>
      </c>
      <c r="E7" s="3">
        <v>109100</v>
      </c>
      <c r="F7" s="3">
        <v>198095</v>
      </c>
    </row>
    <row r="8" spans="1:6" ht="24.75" customHeight="1">
      <c r="A8" s="49" t="s">
        <v>126</v>
      </c>
      <c r="B8" s="3">
        <v>16</v>
      </c>
      <c r="C8" s="3">
        <v>272</v>
      </c>
      <c r="D8" s="3">
        <v>60410</v>
      </c>
      <c r="E8" s="3">
        <v>99878</v>
      </c>
      <c r="F8" s="3">
        <v>194979</v>
      </c>
    </row>
    <row r="9" spans="1:6" ht="24.75" customHeight="1">
      <c r="A9" s="49" t="s">
        <v>54</v>
      </c>
      <c r="B9" s="3">
        <v>10</v>
      </c>
      <c r="C9" s="3">
        <v>267</v>
      </c>
      <c r="D9" s="3">
        <v>48055</v>
      </c>
      <c r="E9" s="3">
        <v>90085</v>
      </c>
      <c r="F9" s="3">
        <v>177395</v>
      </c>
    </row>
    <row r="10" spans="1:6" ht="24.75" customHeight="1">
      <c r="A10" s="49" t="s">
        <v>55</v>
      </c>
      <c r="B10" s="3">
        <v>17</v>
      </c>
      <c r="C10" s="3">
        <v>266</v>
      </c>
      <c r="D10" s="3">
        <v>51018</v>
      </c>
      <c r="E10" s="3">
        <v>98701</v>
      </c>
      <c r="F10" s="3">
        <v>206568</v>
      </c>
    </row>
    <row r="11" spans="1:6" ht="24.75" customHeight="1">
      <c r="A11" s="49" t="s">
        <v>56</v>
      </c>
      <c r="B11" s="3">
        <v>7</v>
      </c>
      <c r="C11" s="3">
        <v>231</v>
      </c>
      <c r="D11" s="3">
        <v>56474</v>
      </c>
      <c r="E11" s="3">
        <v>96452</v>
      </c>
      <c r="F11" s="3">
        <v>180778</v>
      </c>
    </row>
    <row r="12" spans="1:6" ht="24.75" customHeight="1">
      <c r="A12" s="49" t="s">
        <v>100</v>
      </c>
      <c r="B12" s="3">
        <v>6</v>
      </c>
      <c r="C12" s="3">
        <v>74</v>
      </c>
      <c r="D12" s="3">
        <v>16229</v>
      </c>
      <c r="E12" s="3">
        <v>9177</v>
      </c>
      <c r="F12" s="3">
        <v>32325</v>
      </c>
    </row>
    <row r="13" spans="1:6" ht="24.75" customHeight="1">
      <c r="A13" s="49" t="s">
        <v>205</v>
      </c>
      <c r="B13" s="3">
        <v>5</v>
      </c>
      <c r="C13" s="3">
        <v>72</v>
      </c>
      <c r="D13" s="3">
        <v>14543</v>
      </c>
      <c r="E13" s="3">
        <v>7025</v>
      </c>
      <c r="F13" s="3">
        <v>28823</v>
      </c>
    </row>
    <row r="14" spans="1:6" ht="24.75" customHeight="1">
      <c r="A14" s="49" t="s">
        <v>210</v>
      </c>
      <c r="B14" s="3">
        <v>5</v>
      </c>
      <c r="C14" s="3">
        <v>75</v>
      </c>
      <c r="D14" s="3">
        <v>14933</v>
      </c>
      <c r="E14" s="3">
        <v>6403</v>
      </c>
      <c r="F14" s="3">
        <v>28524</v>
      </c>
    </row>
    <row r="15" spans="1:6" ht="24.75" customHeight="1">
      <c r="A15" s="49" t="s">
        <v>217</v>
      </c>
      <c r="B15" s="3">
        <v>4</v>
      </c>
      <c r="C15" s="3">
        <v>78</v>
      </c>
      <c r="D15" s="3">
        <v>15408</v>
      </c>
      <c r="E15" s="3">
        <v>13210</v>
      </c>
      <c r="F15" s="3">
        <v>39708</v>
      </c>
    </row>
    <row r="16" spans="1:6" ht="24.75" customHeight="1">
      <c r="A16" s="49" t="s">
        <v>206</v>
      </c>
      <c r="B16" s="3">
        <v>4</v>
      </c>
      <c r="C16" s="3">
        <v>70</v>
      </c>
      <c r="D16" s="3">
        <v>15275</v>
      </c>
      <c r="E16" s="3">
        <v>13887</v>
      </c>
      <c r="F16" s="3">
        <v>46278</v>
      </c>
    </row>
    <row r="17" spans="1:6" ht="24.75" customHeight="1">
      <c r="A17" s="49" t="s">
        <v>218</v>
      </c>
      <c r="B17" s="3">
        <v>4</v>
      </c>
      <c r="C17" s="3">
        <v>74</v>
      </c>
      <c r="D17" s="3">
        <v>14583</v>
      </c>
      <c r="E17" s="3">
        <v>16734</v>
      </c>
      <c r="F17" s="3">
        <v>32314</v>
      </c>
    </row>
    <row r="18" spans="1:6" ht="13.5" customHeight="1">
      <c r="A18" s="1"/>
      <c r="B18" s="1"/>
      <c r="C18" s="1"/>
      <c r="D18" s="1"/>
      <c r="E18" s="1"/>
      <c r="F18" s="52" t="s">
        <v>99</v>
      </c>
    </row>
    <row r="19" spans="1:6" ht="14.25" customHeight="1">
      <c r="A19" s="142" t="s">
        <v>135</v>
      </c>
      <c r="B19" s="142"/>
      <c r="C19" s="142"/>
      <c r="D19" s="142"/>
      <c r="E19" s="142"/>
      <c r="F19" s="142"/>
    </row>
  </sheetData>
  <sheetProtection/>
  <mergeCells count="3">
    <mergeCell ref="A1:F1"/>
    <mergeCell ref="A19:F19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kng1162</dc:creator>
  <cp:keywords/>
  <dc:description/>
  <cp:lastModifiedBy>admin</cp:lastModifiedBy>
  <cp:lastPrinted>2013-05-29T06:28:45Z</cp:lastPrinted>
  <dcterms:created xsi:type="dcterms:W3CDTF">2006-09-26T08:33:37Z</dcterms:created>
  <dcterms:modified xsi:type="dcterms:W3CDTF">2013-05-29T07:46:44Z</dcterms:modified>
  <cp:category/>
  <cp:version/>
  <cp:contentType/>
  <cp:contentStatus/>
</cp:coreProperties>
</file>